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101"/>
  <workbookPr/>
  <mc:AlternateContent xmlns:mc="http://schemas.openxmlformats.org/markup-compatibility/2006">
    <mc:Choice Requires="x15">
      <x15ac:absPath xmlns:x15ac="http://schemas.microsoft.com/office/spreadsheetml/2010/11/ac" url="/Users/elizabethyeh/Downloads/"/>
    </mc:Choice>
  </mc:AlternateContent>
  <bookViews>
    <workbookView xWindow="360" yWindow="460" windowWidth="32760" windowHeight="23940"/>
  </bookViews>
  <sheets>
    <sheet name="Instructions" sheetId="3" r:id="rId1"/>
    <sheet name="1-Design Input-Primary" sheetId="1" r:id="rId2"/>
    <sheet name="1-Design Input-Secondary" sheetId="2" r:id="rId3"/>
  </sheets>
  <externalReferences>
    <externalReference r:id="rId4"/>
    <externalReference r:id="rId5"/>
  </externalReferences>
  <definedNames>
    <definedName name="Additional_Contaminants" localSheetId="2">#REF!</definedName>
    <definedName name="Additional_Contaminants">#REF!</definedName>
    <definedName name="AdditionalContam" localSheetId="2">#REF!</definedName>
    <definedName name="AdditionalContam">#REF!</definedName>
    <definedName name="addtlcontaminants">'[1]sixth application'!$J$17:$L$41</definedName>
    <definedName name="AnimMinus" localSheetId="2">'1-Design Input-Secondary'!AnimMinus</definedName>
    <definedName name="AnimMinus">[0]!AnimMinus</definedName>
    <definedName name="AnimPlus" localSheetId="2">'1-Design Input-Secondary'!AnimPlus</definedName>
    <definedName name="AnimPlus">[0]!AnimPlus</definedName>
    <definedName name="btnBasicHelp_Click" localSheetId="2">'1-Design Input-Secondary'!btnBasicHelp_Click</definedName>
    <definedName name="btnBasicHelp_Click">[0]!btnBasicHelp_Click</definedName>
    <definedName name="CalcCurrentSheet" localSheetId="2">'1-Design Input-Secondary'!CalcCurrentSheet</definedName>
    <definedName name="CalcCurrentSheet">[0]!CalcCurrentSheet</definedName>
    <definedName name="ConstantDensityOfWater">'[2]Constants and Conversions'!$B$3</definedName>
    <definedName name="Contaminant" localSheetId="2">#REF!</definedName>
    <definedName name="Contaminant">#REF!</definedName>
    <definedName name="contaminant_list_HRC_barrier" localSheetId="2">#REF!</definedName>
    <definedName name="contaminant_list_HRC_barrier">#REF!</definedName>
    <definedName name="contaminant_list_HRC_excavation" localSheetId="2">#REF!</definedName>
    <definedName name="contaminant_list_HRC_excavation">#REF!</definedName>
    <definedName name="contaminant_list_HRCX_barrier" localSheetId="2">#REF!</definedName>
    <definedName name="contaminant_list_HRCX_barrier">#REF!</definedName>
    <definedName name="contaminant_list_HRCX_excavation" localSheetId="2">#REF!</definedName>
    <definedName name="contaminant_list_HRCX_excavation">#REF!</definedName>
    <definedName name="contaminant_list_HRCX_grid" localSheetId="2">#REF!</definedName>
    <definedName name="contaminant_list_HRCX_grid">#REF!</definedName>
    <definedName name="Contaminants" localSheetId="2">#REF!</definedName>
    <definedName name="Contaminants">#REF!</definedName>
    <definedName name="contaminants_ORC_barrier" localSheetId="2">#REF!</definedName>
    <definedName name="contaminants_ORC_barrier">#REF!</definedName>
    <definedName name="contaminants_ORC_barrier_socks" localSheetId="2">#REF!</definedName>
    <definedName name="contaminants_ORC_barrier_socks">#REF!</definedName>
    <definedName name="contaminants_ORC_excavation" localSheetId="2">#REF!</definedName>
    <definedName name="contaminants_ORC_excavation">#REF!</definedName>
    <definedName name="contaminants_ORC_grid" localSheetId="2">#REF!</definedName>
    <definedName name="contaminants_ORC_grid">#REF!</definedName>
    <definedName name="contaminants_ORC_grid_socks" localSheetId="2">#REF!</definedName>
    <definedName name="contaminants_ORC_grid_socks">#REF!</definedName>
    <definedName name="contaminants_ORCA_barrier" localSheetId="2">#REF!</definedName>
    <definedName name="contaminants_ORCA_barrier">#REF!</definedName>
    <definedName name="contaminants_ORCA_excavation" localSheetId="2">#REF!</definedName>
    <definedName name="contaminants_ORCA_excavation">#REF!</definedName>
    <definedName name="contaminants_ORCA_grid" localSheetId="2">#REF!</definedName>
    <definedName name="contaminants_ORCA_grid">#REF!</definedName>
    <definedName name="contaminants2" localSheetId="2">#REF!</definedName>
    <definedName name="contaminants2">#REF!</definedName>
    <definedName name="contaminants3" localSheetId="2">#REF!</definedName>
    <definedName name="contaminants3">#REF!</definedName>
    <definedName name="contaminants4" localSheetId="2">#REF!</definedName>
    <definedName name="contaminants4">#REF!</definedName>
    <definedName name="contaminants5" localSheetId="2">#REF!</definedName>
    <definedName name="contaminants5">#REF!</definedName>
    <definedName name="contaminants6" localSheetId="2">#REF!</definedName>
    <definedName name="contaminants6">#REF!</definedName>
    <definedName name="ContamList" localSheetId="2">#REF!</definedName>
    <definedName name="ContamList">#REF!</definedName>
    <definedName name="ConvertCubicFeetToGallons">'[2]Constants and Conversions'!$C$55</definedName>
    <definedName name="ConvertCubicFeetToLiters">'[2]Constants and Conversions'!$G$54</definedName>
    <definedName name="ConvertFeetPerDayToCentimetersPerSecond">'[2]Constants and Conversions'!$G$62</definedName>
    <definedName name="ConvertFeetPerDayToFeetPerYear">'[2]Constants and Conversions'!$C$63</definedName>
    <definedName name="ConvertGallonsToLiters">'[2]Constants and Conversions'!$G$53</definedName>
    <definedName name="ConvertGramsPerCubicCentimeterToPoundsPerCubicFoot">'[2]Constants and Conversions'!$C$59</definedName>
    <definedName name="ConvertGramsPerCubicCentimeterToPoundsPerGallon">'[2]Constants and Conversions'!$C$58</definedName>
    <definedName name="ConvertMilligramsToKilograms">'[2]Constants and Conversions'!$G$41</definedName>
    <definedName name="ConvertMilligramsToPounds">'[2]Constants and Conversions'!$C$44</definedName>
    <definedName name="ConvertPoundsToKilograms">#REF!</definedName>
    <definedName name="g" localSheetId="2">'1-Design Input-Secondary'!g</definedName>
    <definedName name="g">[0]!g</definedName>
    <definedName name="gerf" localSheetId="2">'1-Design Input-Secondary'!gerf</definedName>
    <definedName name="gerf">[0]!gerf</definedName>
    <definedName name="gerfC" localSheetId="2">'1-Design Input-Secondary'!gerfC</definedName>
    <definedName name="gerfC">[0]!gerfC</definedName>
    <definedName name="h" localSheetId="2">'1-Design Input-Secondary'!h</definedName>
    <definedName name="h">[0]!h</definedName>
    <definedName name="InputReturn" localSheetId="2">'1-Design Input-Secondary'!InputReturn</definedName>
    <definedName name="InputReturn">[0]!InputReturn</definedName>
    <definedName name="k" localSheetId="2">'1-Design Input-Secondary'!k</definedName>
    <definedName name="k">[0]!k</definedName>
    <definedName name="PrepMultiArray" localSheetId="2">'1-Design Input-Secondary'!PrepMultiArray</definedName>
    <definedName name="PrepMultiArray">[0]!PrepMultiArray</definedName>
    <definedName name="_xlnm.Print_Area" localSheetId="1">'1-Design Input-Primary'!$A$1:$G$50</definedName>
    <definedName name="_xlnm.Print_Area" localSheetId="2">'1-Design Input-Secondary'!$A$1:$E$45</definedName>
    <definedName name="ReferenceContaminants">'[2]Reference Values'!$A$3:$C$11</definedName>
    <definedName name="ReferenceDensityPorosity">'[2]Reference Values'!$A$17:$D$36</definedName>
    <definedName name="ReferenceFractionOfOrganicCarbon">'[2]Reference Values'!$A$42:$E$59</definedName>
    <definedName name="ReferencePumpingRateDirectPush">'[2]Reference Values'!$A$66:$E$91</definedName>
    <definedName name="ReferencePumpingRateInjectionWells">'[2]Reference Values'!$A$99:$E$124</definedName>
    <definedName name="RestoreFormulas" localSheetId="2">'1-Design Input-Secondary'!RestoreFormulas</definedName>
    <definedName name="RestoreFormulas">[0]!RestoreFormulas</definedName>
    <definedName name="RunCenterModel" localSheetId="2">'1-Design Input-Secondary'!RunCenterModel</definedName>
    <definedName name="RunCenterModel">[0]!RunCenterModel</definedName>
    <definedName name="TPHlist" localSheetId="2">#REF!</definedName>
    <definedName name="TPHlist">#REF!</definedName>
    <definedName name="Z_0ECEEF48_8E4C_499D_B83B_4C33C98DB2D3_.wvu.PrintArea" localSheetId="1" hidden="1">'1-Design Input-Primary'!$A$1:$G$43</definedName>
    <definedName name="Z_0ECEEF48_8E4C_499D_B83B_4C33C98DB2D3_.wvu.PrintArea" localSheetId="2" hidden="1">'1-Design Input-Secondary'!$A$1:$E$45</definedName>
    <definedName name="Z_0ECEEF48_8E4C_499D_B83B_4C33C98DB2D3_.wvu.Rows" localSheetId="1" hidden="1">'1-Design Input-Primary'!$21:$21</definedName>
    <definedName name="Z_0ECEEF48_8E4C_499D_B83B_4C33C98DB2D3_.wvu.Rows" localSheetId="2" hidden="1">'1-Design Input-Secondary'!$35:$35</definedName>
    <definedName name="Z_2D0B0A01_1A8C_4559_9BE0_8593F77403FD_.wvu.PrintArea" localSheetId="1" hidden="1">'1-Design Input-Primary'!$A$1:$G$50</definedName>
    <definedName name="Z_2D0B0A01_1A8C_4559_9BE0_8593F77403FD_.wvu.PrintArea" localSheetId="2" hidden="1">'1-Design Input-Secondary'!$A$1:$E$45</definedName>
    <definedName name="Z_2D0B0A01_1A8C_4559_9BE0_8593F77403FD_.wvu.Rows" localSheetId="2" hidden="1">'1-Design Input-Secondary'!$5:$12</definedName>
    <definedName name="Z_F4A9589B_508F_48B2_8EA7_8B3E22F6B023_.wvu.PrintArea" localSheetId="1" hidden="1">'1-Design Input-Primary'!$A$1:$G$50</definedName>
    <definedName name="Z_F4A9589B_508F_48B2_8EA7_8B3E22F6B023_.wvu.PrintArea" localSheetId="2" hidden="1">'1-Design Input-Secondary'!$A$1:$E$45</definedName>
    <definedName name="Z_F4A9589B_508F_48B2_8EA7_8B3E22F6B023_.wvu.Rows" localSheetId="1" hidden="1">'1-Design Input-Primary'!$21:$21</definedName>
    <definedName name="Z_F4A9589B_508F_48B2_8EA7_8B3E22F6B023_.wvu.Rows" localSheetId="2" hidden="1">'1-Design Input-Secondary'!$5:$12</definedName>
  </definedNames>
  <calcPr calcId="152511" concurrentCalc="0"/>
  <customWorkbookViews>
    <customWorkbookView name="Barry Poling - Personal View" guid="{F4A9589B-508F-48B2-8EA7-8B3E22F6B023}" mergeInterval="0" personalView="1" maximized="1" xWindow="1" yWindow="1" windowWidth="1020" windowHeight="538" activeSheetId="1"/>
    <customWorkbookView name="Doug Davis - Personal View" guid="{2D0B0A01-1A8C-4559-9BE0-8593F77403FD}" mergeInterval="0" personalView="1" maximized="1" xWindow="1" yWindow="1" windowWidth="1270" windowHeight="661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2" l="1"/>
  <c r="B41" i="2"/>
  <c r="D43" i="2"/>
  <c r="G41" i="2"/>
  <c r="B44" i="2"/>
  <c r="B40" i="2"/>
  <c r="B35" i="1"/>
  <c r="D43" i="1"/>
  <c r="B43" i="1"/>
  <c r="D35" i="1"/>
  <c r="B19" i="1"/>
  <c r="B16" i="1"/>
</calcChain>
</file>

<file path=xl/sharedStrings.xml><?xml version="1.0" encoding="utf-8"?>
<sst xmlns="http://schemas.openxmlformats.org/spreadsheetml/2006/main" count="140" uniqueCount="111">
  <si>
    <t>Preliminary Site Evaluation</t>
  </si>
  <si>
    <t>Site Name</t>
  </si>
  <si>
    <t>Street Address</t>
  </si>
  <si>
    <t>Site (City, State, Zip)</t>
  </si>
  <si>
    <t>Treatment Unit (Dissolved Plume, Vadose Soil, Saturated Soil)</t>
  </si>
  <si>
    <t>Dissolved Plume</t>
  </si>
  <si>
    <t>Contact Name (Company)</t>
  </si>
  <si>
    <t>Lead Regulatory Agency</t>
  </si>
  <si>
    <t>IDEM</t>
  </si>
  <si>
    <t>Date Submitted to Regenesis</t>
  </si>
  <si>
    <t>Estimated Remedy Implementation Date</t>
  </si>
  <si>
    <t>TREATMENT AREA (define the box)</t>
  </si>
  <si>
    <t>Width of treatment area</t>
  </si>
  <si>
    <t>ft</t>
  </si>
  <si>
    <t>Length of treatment area</t>
  </si>
  <si>
    <t>Square Footage of Treatment Area</t>
  </si>
  <si>
    <r>
      <t>ft</t>
    </r>
    <r>
      <rPr>
        <vertAlign val="superscript"/>
        <sz val="10"/>
        <rFont val="Arial"/>
        <family val="2"/>
      </rPr>
      <t>2</t>
    </r>
  </si>
  <si>
    <t>Top Treatment Interval</t>
  </si>
  <si>
    <t>ft bgs</t>
  </si>
  <si>
    <t>Bottom Treatment Interval</t>
  </si>
  <si>
    <t>Thickness of contaminated zone</t>
  </si>
  <si>
    <t>Nominal aquifer soil (pick most rep.-  gravel, sand, silty sand, silt, clay, bedrock)</t>
  </si>
  <si>
    <t>silty sand</t>
  </si>
  <si>
    <t>Representative Contaminant Concentrations and Remedial Objectives</t>
  </si>
  <si>
    <t>PETROLEUM</t>
  </si>
  <si>
    <t>(enter applicable)</t>
  </si>
  <si>
    <t>Benzene</t>
  </si>
  <si>
    <t>Toluene</t>
  </si>
  <si>
    <t>Ethylbenzene</t>
  </si>
  <si>
    <t>Xylenes</t>
  </si>
  <si>
    <t>MTBE</t>
  </si>
  <si>
    <t>Naphthalenes</t>
  </si>
  <si>
    <t>Trimethylbenzenes</t>
  </si>
  <si>
    <t>TPH-g</t>
  </si>
  <si>
    <t>TPH-d</t>
  </si>
  <si>
    <t>Total</t>
  </si>
  <si>
    <t>CHLORINATED SOLVENTS</t>
  </si>
  <si>
    <t>Tetrachloroethene (PCE)</t>
  </si>
  <si>
    <t>Trichloroethene (TCE)</t>
  </si>
  <si>
    <t>cis-1,2-dichloroethene (DCE)</t>
  </si>
  <si>
    <t>Vinyl Chloride (VC)</t>
  </si>
  <si>
    <t>1,1,1-Trichloroethane (TCA)</t>
  </si>
  <si>
    <t>Totals</t>
  </si>
  <si>
    <t>Additional Notes</t>
  </si>
  <si>
    <t>Other Technologies Considered</t>
  </si>
  <si>
    <t>Please specify other information you feel is critical for Regenesis to properly evaluate potential remedies for this site.</t>
  </si>
  <si>
    <t>PRIMARY SITE INFO (PLEASE FILL OUT APPLICABLE  SECTIONS BELOW)</t>
  </si>
  <si>
    <t xml:space="preserve">What is currently driving remediation at this site? (real estate transaction, state reimbursement, voluntary, other) ---&gt; </t>
  </si>
  <si>
    <t>1,1-Dichloroethane (DCA)</t>
  </si>
  <si>
    <t>ADDITIONAL SITE INFO (Enter Applicable Data Only)</t>
  </si>
  <si>
    <t>Site Name----&gt;</t>
  </si>
  <si>
    <t>Site</t>
  </si>
  <si>
    <t>Address</t>
  </si>
  <si>
    <t>City, State, Zip</t>
  </si>
  <si>
    <t>Other Technologies Considered (AS/SVE, Dig&amp;Haul, Other Bio, Other Chem-Ox)</t>
  </si>
  <si>
    <t>ISCO and Aerobic BIO</t>
  </si>
  <si>
    <t>MO/YR</t>
  </si>
  <si>
    <r>
      <t xml:space="preserve">Enter Any Contaminants of Concern </t>
    </r>
    <r>
      <rPr>
        <b/>
        <sz val="10"/>
        <rFont val="Arial"/>
        <family val="2"/>
      </rPr>
      <t>Not Listed on "Site Info-Primary" Page</t>
    </r>
  </si>
  <si>
    <t>GW Conc</t>
  </si>
  <si>
    <t>Target Treat Goal</t>
  </si>
  <si>
    <t>Soil Conc.</t>
  </si>
  <si>
    <t>Contaminant</t>
  </si>
  <si>
    <t>mg/L</t>
  </si>
  <si>
    <t>mg/kg</t>
  </si>
  <si>
    <r>
      <t xml:space="preserve">Natural Attenuation Parameters (Modeling Default Values Shown - Override by Typing Measured or Estimated Averages </t>
    </r>
    <r>
      <rPr>
        <b/>
        <sz val="10"/>
        <rFont val="Arial"/>
        <family val="2"/>
      </rPr>
      <t>Within Target Treatment Zone</t>
    </r>
    <r>
      <rPr>
        <sz val="10"/>
        <rFont val="Arial"/>
        <family val="2"/>
      </rPr>
      <t>)</t>
    </r>
  </si>
  <si>
    <t>pH</t>
  </si>
  <si>
    <t>S.U</t>
  </si>
  <si>
    <t>Enter unique site info below (unusual soil features, large smear zone, etc.):</t>
  </si>
  <si>
    <t>Oxidation Reduction Potential (ORP)</t>
  </si>
  <si>
    <t>mV</t>
  </si>
  <si>
    <t>Dissolved Oxygen (DO)</t>
  </si>
  <si>
    <t>Nitrate</t>
  </si>
  <si>
    <t>Total Manganese</t>
  </si>
  <si>
    <t>Dissolved Manganese (Mn2+)</t>
  </si>
  <si>
    <t>Total Iron</t>
  </si>
  <si>
    <t>Dissolved Iron (Fe2+)</t>
  </si>
  <si>
    <t>Sulfate</t>
  </si>
  <si>
    <t>Biological Oxygen Demand (BOD)</t>
  </si>
  <si>
    <t>Chemical Oxygen Demand (COD)</t>
  </si>
  <si>
    <t>Soil Oxidant Demand (SOD-lab measured)</t>
  </si>
  <si>
    <t>g/kg</t>
  </si>
  <si>
    <t>Total Porosity</t>
  </si>
  <si>
    <t>unitless</t>
  </si>
  <si>
    <t xml:space="preserve">Effective Porosity </t>
  </si>
  <si>
    <t>Gradient</t>
  </si>
  <si>
    <t>ft/ft</t>
  </si>
  <si>
    <t>Groundwater Seepage Velocity</t>
  </si>
  <si>
    <t>ft/yr</t>
  </si>
  <si>
    <t>City, ST, ZIP</t>
  </si>
  <si>
    <t>Average depth to water in treatment area</t>
  </si>
  <si>
    <t>Phone #</t>
  </si>
  <si>
    <t>Groundwater (mg/L)</t>
  </si>
  <si>
    <t>GW Cleanup Goal (mg/L)</t>
  </si>
  <si>
    <t>Soil             (mg/kg)</t>
  </si>
  <si>
    <t>Soil Cleanup Goal (mg/kg)</t>
  </si>
  <si>
    <t>Hydraulic Conductivity</t>
  </si>
  <si>
    <t>ft/day</t>
  </si>
  <si>
    <t>cm/sec</t>
  </si>
  <si>
    <r>
      <t xml:space="preserve">Soil and Hydrogeologic Parameters (Default Values Shown; Enter Measured or Estimated Averages </t>
    </r>
    <r>
      <rPr>
        <b/>
        <sz val="10"/>
        <rFont val="Arial"/>
        <family val="2"/>
      </rPr>
      <t>Within Target Treatment Zone</t>
    </r>
    <r>
      <rPr>
        <sz val="10"/>
        <rFont val="Arial"/>
        <family val="2"/>
      </rPr>
      <t>)</t>
    </r>
  </si>
  <si>
    <t>GW velocity calc check-ft/yr</t>
  </si>
  <si>
    <t>To request a preliminary evaluation from Regenesis:</t>
  </si>
  <si>
    <t>In addition to the form, please submit the following, if available, to assist with our evaluation:</t>
  </si>
  <si>
    <t>For a more detailed evaluation,  the Design Input - Secondary Page may also be completed and submitted.  Note that for preliminary design/cost estimate purposes, the "Design Input - Primary Page" may suffice until further evaluation is warranted.</t>
  </si>
  <si>
    <t>1) A site map marked with the location(s) requiring treatment;</t>
  </si>
  <si>
    <t>2) X-sections and or boring/monitoring well logs representative of the proposed treatment unit(s);</t>
  </si>
  <si>
    <t>Please fill out applicable data fields on Design Input - Primary Page.  Please fill out one input form for each treatment unit being considered (e.g., a dissolved plume treatment and source area vadose soil treatment would require 2 separate forms).</t>
  </si>
  <si>
    <t xml:space="preserve">Regenesis Preliminary Evaluation Request Instructions </t>
  </si>
  <si>
    <t>Following submittal, a Regenesis representative will contact you promptly regarding your submittal and to discuss potential remedial solutions.</t>
  </si>
  <si>
    <t>4) If known, an estimate of the groundwater seepage velocity and/or hydraulic conductivity.</t>
  </si>
  <si>
    <t>3) Map depicting groundwater flow direction and gradient;</t>
  </si>
  <si>
    <t>Please submit the completed form to tech@regenesis.com or your Regional Technical Contact.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</si>
</sst>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m/d/yy;@"/>
    <numFmt numFmtId="168" formatCode="0.0"/>
    <numFmt numFmtId="169" formatCode="0.0000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theme="9" tint="-0.24994659260841701"/>
      <name val="Arial"/>
      <family val="2"/>
    </font>
    <font>
      <b/>
      <u/>
      <sz val="10"/>
      <color theme="1"/>
      <name val="Arial"/>
      <family val="2"/>
    </font>
    <font>
      <sz val="10"/>
      <color theme="9" tint="-0.249977111117893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3" tint="0.39997558519241921"/>
      <name val="Arial"/>
      <family val="2"/>
    </font>
    <font>
      <sz val="9"/>
      <color theme="3" tint="0.39997558519241921"/>
      <name val="Arial"/>
      <family val="2"/>
    </font>
    <font>
      <b/>
      <u/>
      <sz val="11"/>
      <name val="Calibri"/>
      <family val="2"/>
      <scheme val="minor"/>
    </font>
    <font>
      <sz val="10"/>
      <color rgb="FFCC9900"/>
      <name val="Arial"/>
      <family val="2"/>
    </font>
    <font>
      <sz val="9"/>
      <color rgb="FFCC9900"/>
      <name val="Arial"/>
      <family val="2"/>
    </font>
    <font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2" tint="-0.499984740745262"/>
      <name val="Arial"/>
      <family val="2"/>
    </font>
    <font>
      <sz val="9"/>
      <color theme="2" tint="-0.499984740745262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1E4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AB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87">
    <xf numFmtId="0" fontId="0" fillId="0" borderId="0"/>
    <xf numFmtId="165" fontId="5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80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0" xfId="0" applyProtection="1"/>
    <xf numFmtId="0" fontId="7" fillId="3" borderId="9" xfId="2" applyFont="1" applyFill="1" applyBorder="1" applyAlignment="1" applyProtection="1">
      <alignment wrapText="1"/>
    </xf>
    <xf numFmtId="0" fontId="9" fillId="3" borderId="7" xfId="0" applyFont="1" applyFill="1" applyBorder="1" applyAlignment="1" applyProtection="1">
      <alignment wrapText="1"/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0" xfId="0" applyFill="1" applyBorder="1" applyProtection="1"/>
    <xf numFmtId="0" fontId="0" fillId="3" borderId="8" xfId="0" applyFill="1" applyBorder="1" applyProtection="1"/>
    <xf numFmtId="0" fontId="0" fillId="3" borderId="7" xfId="0" applyFont="1" applyFill="1" applyBorder="1" applyAlignment="1" applyProtection="1">
      <alignment vertical="center" wrapText="1"/>
      <protection hidden="1"/>
    </xf>
    <xf numFmtId="0" fontId="0" fillId="0" borderId="0" xfId="0" applyBorder="1" applyProtection="1"/>
    <xf numFmtId="0" fontId="0" fillId="3" borderId="15" xfId="0" applyFont="1" applyFill="1" applyBorder="1" applyProtection="1"/>
    <xf numFmtId="165" fontId="0" fillId="3" borderId="0" xfId="1" applyFont="1" applyFill="1" applyBorder="1" applyProtection="1"/>
    <xf numFmtId="165" fontId="0" fillId="3" borderId="8" xfId="1" applyFont="1" applyFill="1" applyBorder="1" applyProtection="1"/>
    <xf numFmtId="165" fontId="0" fillId="0" borderId="0" xfId="1" applyFont="1" applyProtection="1"/>
    <xf numFmtId="0" fontId="0" fillId="3" borderId="7" xfId="0" applyFill="1" applyBorder="1" applyAlignment="1" applyProtection="1">
      <alignment vertical="center" wrapText="1"/>
      <protection hidden="1"/>
    </xf>
    <xf numFmtId="0" fontId="10" fillId="3" borderId="7" xfId="0" applyFont="1" applyFill="1" applyBorder="1" applyAlignment="1" applyProtection="1">
      <alignment vertical="center" wrapText="1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9" fillId="3" borderId="8" xfId="0" applyFont="1" applyFill="1" applyBorder="1" applyAlignment="1" applyProtection="1">
      <alignment vertical="center"/>
      <protection hidden="1"/>
    </xf>
    <xf numFmtId="0" fontId="9" fillId="3" borderId="7" xfId="0" applyFont="1" applyFill="1" applyBorder="1" applyAlignment="1" applyProtection="1">
      <alignment vertical="center" wrapText="1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12" fillId="3" borderId="7" xfId="0" applyFont="1" applyFill="1" applyBorder="1" applyAlignment="1" applyProtection="1">
      <alignment vertical="center" wrapText="1"/>
      <protection hidden="1"/>
    </xf>
    <xf numFmtId="2" fontId="10" fillId="4" borderId="11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vertical="center"/>
      <protection hidden="1"/>
    </xf>
    <xf numFmtId="0" fontId="13" fillId="3" borderId="8" xfId="0" applyFont="1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/>
    </xf>
    <xf numFmtId="2" fontId="10" fillId="3" borderId="8" xfId="0" applyNumberFormat="1" applyFont="1" applyFill="1" applyBorder="1" applyAlignment="1" applyProtection="1">
      <alignment horizontal="center" vertical="center"/>
    </xf>
    <xf numFmtId="2" fontId="10" fillId="4" borderId="17" xfId="0" applyNumberFormat="1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vertical="center" wrapText="1"/>
      <protection hidden="1"/>
    </xf>
    <xf numFmtId="2" fontId="15" fillId="3" borderId="18" xfId="0" applyNumberFormat="1" applyFont="1" applyFill="1" applyBorder="1" applyAlignment="1" applyProtection="1">
      <alignment horizontal="center" vertical="center"/>
    </xf>
    <xf numFmtId="2" fontId="15" fillId="3" borderId="10" xfId="0" applyNumberFormat="1" applyFont="1" applyFill="1" applyBorder="1" applyAlignment="1" applyProtection="1">
      <alignment horizontal="center" vertical="center"/>
    </xf>
    <xf numFmtId="0" fontId="0" fillId="3" borderId="17" xfId="0" applyFill="1" applyBorder="1" applyProtection="1"/>
    <xf numFmtId="0" fontId="16" fillId="3" borderId="7" xfId="0" applyFont="1" applyFill="1" applyBorder="1" applyAlignment="1" applyProtection="1">
      <alignment vertical="center" wrapText="1"/>
      <protection hidden="1"/>
    </xf>
    <xf numFmtId="2" fontId="10" fillId="3" borderId="12" xfId="0" applyNumberFormat="1" applyFont="1" applyFill="1" applyBorder="1" applyAlignment="1" applyProtection="1">
      <alignment horizontal="center" vertical="center"/>
    </xf>
    <xf numFmtId="2" fontId="10" fillId="3" borderId="19" xfId="0" applyNumberFormat="1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vertical="center" wrapText="1"/>
    </xf>
    <xf numFmtId="2" fontId="17" fillId="3" borderId="21" xfId="0" applyNumberFormat="1" applyFont="1" applyFill="1" applyBorder="1" applyAlignment="1" applyProtection="1">
      <alignment horizontal="center" vertical="center"/>
    </xf>
    <xf numFmtId="2" fontId="17" fillId="3" borderId="22" xfId="0" applyNumberFormat="1" applyFont="1" applyFill="1" applyBorder="1" applyAlignment="1" applyProtection="1">
      <alignment horizontal="center" vertical="center"/>
    </xf>
    <xf numFmtId="0" fontId="0" fillId="3" borderId="23" xfId="0" applyFill="1" applyBorder="1" applyProtection="1"/>
    <xf numFmtId="0" fontId="0" fillId="3" borderId="24" xfId="0" applyFill="1" applyBorder="1" applyProtection="1"/>
    <xf numFmtId="0" fontId="8" fillId="0" borderId="11" xfId="2" applyFont="1" applyFill="1" applyBorder="1" applyAlignment="1" applyProtection="1">
      <protection locked="0"/>
    </xf>
    <xf numFmtId="0" fontId="8" fillId="0" borderId="12" xfId="2" applyFont="1" applyFill="1" applyBorder="1" applyAlignment="1" applyProtection="1">
      <protection locked="0"/>
    </xf>
    <xf numFmtId="0" fontId="8" fillId="0" borderId="12" xfId="0" applyFont="1" applyFill="1" applyBorder="1" applyAlignment="1" applyProtection="1">
      <protection locked="0"/>
    </xf>
    <xf numFmtId="0" fontId="8" fillId="0" borderId="13" xfId="0" applyFont="1" applyFill="1" applyBorder="1" applyAlignment="1" applyProtection="1">
      <protection locked="0"/>
    </xf>
    <xf numFmtId="0" fontId="8" fillId="0" borderId="12" xfId="2" quotePrefix="1" applyFont="1" applyFill="1" applyBorder="1" applyAlignment="1" applyProtection="1">
      <protection locked="0"/>
    </xf>
    <xf numFmtId="0" fontId="8" fillId="0" borderId="13" xfId="2" quotePrefix="1" applyFont="1" applyFill="1" applyBorder="1" applyAlignment="1" applyProtection="1">
      <protection locked="0"/>
    </xf>
    <xf numFmtId="2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25" fillId="3" borderId="0" xfId="0" applyFont="1" applyFill="1" applyBorder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Protection="1"/>
    <xf numFmtId="0" fontId="6" fillId="5" borderId="0" xfId="2" applyFont="1" applyFill="1" applyAlignment="1" applyProtection="1">
      <alignment horizontal="center"/>
    </xf>
    <xf numFmtId="0" fontId="2" fillId="5" borderId="0" xfId="2" applyFont="1" applyFill="1" applyProtection="1"/>
    <xf numFmtId="0" fontId="2" fillId="5" borderId="0" xfId="2" applyFont="1" applyFill="1" applyBorder="1" applyProtection="1"/>
    <xf numFmtId="0" fontId="0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0" fillId="5" borderId="0" xfId="0" applyFill="1" applyBorder="1" applyProtection="1"/>
    <xf numFmtId="165" fontId="0" fillId="5" borderId="0" xfId="1" applyFont="1" applyFill="1" applyProtection="1"/>
    <xf numFmtId="165" fontId="0" fillId="5" borderId="0" xfId="1" applyFont="1" applyFill="1" applyBorder="1" applyProtection="1"/>
    <xf numFmtId="0" fontId="0" fillId="5" borderId="0" xfId="0" applyFill="1" applyAlignment="1" applyProtection="1">
      <alignment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14" fillId="5" borderId="0" xfId="0" applyFont="1" applyFill="1" applyBorder="1" applyAlignment="1" applyProtection="1">
      <alignment horizontal="right" vertical="center"/>
      <protection hidden="1"/>
    </xf>
    <xf numFmtId="2" fontId="10" fillId="5" borderId="0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vertical="center"/>
    </xf>
    <xf numFmtId="0" fontId="2" fillId="5" borderId="0" xfId="2" applyFont="1" applyFill="1" applyBorder="1" applyAlignment="1" applyProtection="1">
      <alignment horizontal="left"/>
    </xf>
    <xf numFmtId="0" fontId="4" fillId="5" borderId="0" xfId="2" applyFont="1" applyFill="1" applyBorder="1" applyProtection="1"/>
    <xf numFmtId="0" fontId="18" fillId="5" borderId="0" xfId="2" applyFont="1" applyFill="1" applyBorder="1" applyProtection="1"/>
    <xf numFmtId="0" fontId="3" fillId="5" borderId="0" xfId="2" applyFont="1" applyFill="1" applyBorder="1" applyProtection="1"/>
    <xf numFmtId="0" fontId="2" fillId="5" borderId="0" xfId="2" applyFont="1" applyFill="1" applyBorder="1" applyAlignment="1" applyProtection="1">
      <alignment horizontal="right"/>
    </xf>
    <xf numFmtId="0" fontId="19" fillId="5" borderId="0" xfId="2" applyFont="1" applyFill="1" applyBorder="1" applyProtection="1"/>
    <xf numFmtId="0" fontId="18" fillId="5" borderId="0" xfId="2" applyFont="1" applyFill="1" applyBorder="1" applyAlignment="1" applyProtection="1">
      <alignment horizontal="left"/>
    </xf>
    <xf numFmtId="0" fontId="20" fillId="5" borderId="0" xfId="2" applyFont="1" applyFill="1" applyBorder="1" applyProtection="1"/>
    <xf numFmtId="0" fontId="21" fillId="5" borderId="0" xfId="2" applyFont="1" applyFill="1" applyBorder="1" applyProtection="1"/>
    <xf numFmtId="0" fontId="22" fillId="5" borderId="0" xfId="2" applyFont="1" applyFill="1" applyBorder="1" applyProtection="1"/>
    <xf numFmtId="0" fontId="22" fillId="5" borderId="0" xfId="2" applyFont="1" applyFill="1" applyBorder="1" applyAlignment="1" applyProtection="1">
      <alignment horizontal="left" wrapText="1"/>
    </xf>
    <xf numFmtId="0" fontId="2" fillId="5" borderId="0" xfId="2" applyFont="1" applyFill="1" applyBorder="1" applyAlignment="1" applyProtection="1">
      <alignment horizontal="left" wrapText="1"/>
    </xf>
    <xf numFmtId="0" fontId="23" fillId="5" borderId="0" xfId="2" applyFont="1" applyFill="1" applyBorder="1" applyProtection="1"/>
    <xf numFmtId="0" fontId="8" fillId="2" borderId="12" xfId="0" applyFont="1" applyFill="1" applyBorder="1" applyAlignment="1" applyProtection="1">
      <protection locked="0"/>
    </xf>
    <xf numFmtId="0" fontId="8" fillId="2" borderId="12" xfId="2" quotePrefix="1" applyFont="1" applyFill="1" applyBorder="1" applyAlignment="1" applyProtection="1">
      <protection locked="0"/>
    </xf>
    <xf numFmtId="0" fontId="0" fillId="6" borderId="10" xfId="0" applyFill="1" applyBorder="1" applyProtection="1">
      <protection locked="0"/>
    </xf>
    <xf numFmtId="0" fontId="28" fillId="3" borderId="0" xfId="0" applyFont="1" applyFill="1" applyBorder="1" applyProtection="1"/>
    <xf numFmtId="0" fontId="29" fillId="3" borderId="0" xfId="0" applyFont="1" applyFill="1" applyBorder="1" applyAlignment="1" applyProtection="1">
      <alignment horizontal="center" vertical="center"/>
      <protection hidden="1"/>
    </xf>
    <xf numFmtId="166" fontId="10" fillId="4" borderId="11" xfId="0" applyNumberFormat="1" applyFont="1" applyFill="1" applyBorder="1" applyAlignment="1" applyProtection="1">
      <alignment horizontal="center" vertical="center"/>
      <protection locked="0"/>
    </xf>
    <xf numFmtId="14" fontId="8" fillId="0" borderId="11" xfId="2" quotePrefix="1" applyNumberFormat="1" applyFont="1" applyFill="1" applyBorder="1" applyAlignment="1" applyProtection="1">
      <alignment horizontal="left"/>
      <protection locked="0"/>
    </xf>
    <xf numFmtId="167" fontId="8" fillId="0" borderId="11" xfId="2" quotePrefix="1" applyNumberFormat="1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168" fontId="0" fillId="6" borderId="10" xfId="0" applyNumberFormat="1" applyFill="1" applyBorder="1" applyProtection="1">
      <protection locked="0"/>
    </xf>
    <xf numFmtId="168" fontId="10" fillId="6" borderId="10" xfId="0" applyNumberFormat="1" applyFont="1" applyFill="1" applyBorder="1" applyAlignment="1" applyProtection="1">
      <alignment horizontal="center" vertical="center"/>
      <protection locked="0"/>
    </xf>
    <xf numFmtId="168" fontId="10" fillId="0" borderId="11" xfId="0" applyNumberFormat="1" applyFont="1" applyFill="1" applyBorder="1" applyAlignment="1" applyProtection="1">
      <alignment horizontal="center" vertical="center"/>
      <protection locked="0"/>
    </xf>
    <xf numFmtId="168" fontId="15" fillId="3" borderId="11" xfId="0" applyNumberFormat="1" applyFont="1" applyFill="1" applyBorder="1" applyAlignment="1" applyProtection="1">
      <alignment horizontal="center" vertical="center"/>
    </xf>
    <xf numFmtId="168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86" applyFont="1" applyAlignment="1" applyProtection="1">
      <alignment horizontal="center"/>
    </xf>
    <xf numFmtId="0" fontId="1" fillId="0" borderId="0" xfId="86" applyFont="1" applyProtection="1"/>
    <xf numFmtId="0" fontId="7" fillId="3" borderId="9" xfId="86" applyFont="1" applyFill="1" applyBorder="1" applyAlignment="1" applyProtection="1">
      <alignment horizontal="right" wrapText="1"/>
    </xf>
    <xf numFmtId="0" fontId="7" fillId="3" borderId="9" xfId="86" applyFont="1" applyFill="1" applyBorder="1" applyAlignment="1" applyProtection="1">
      <alignment wrapText="1"/>
    </xf>
    <xf numFmtId="0" fontId="1" fillId="0" borderId="0" xfId="86" applyFont="1" applyBorder="1" applyProtection="1"/>
    <xf numFmtId="0" fontId="9" fillId="3" borderId="7" xfId="0" applyFont="1" applyFill="1" applyBorder="1" applyAlignment="1" applyProtection="1">
      <alignment horizontal="right" vertical="center" wrapText="1"/>
      <protection hidden="1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19" xfId="0" applyNumberFormat="1" applyFont="1" applyFill="1" applyBorder="1" applyAlignment="1" applyProtection="1">
      <alignment horizontal="center" vertical="center"/>
      <protection hidden="1"/>
    </xf>
    <xf numFmtId="0" fontId="9" fillId="3" borderId="37" xfId="0" applyNumberFormat="1" applyFont="1" applyFill="1" applyBorder="1" applyAlignment="1" applyProtection="1">
      <alignment horizontal="center" vertical="center"/>
      <protection hidden="1"/>
    </xf>
    <xf numFmtId="0" fontId="0" fillId="8" borderId="16" xfId="0" applyNumberFormat="1" applyFill="1" applyBorder="1" applyAlignment="1" applyProtection="1">
      <alignment vertical="center"/>
      <protection hidden="1"/>
    </xf>
    <xf numFmtId="0" fontId="0" fillId="9" borderId="39" xfId="0" applyNumberFormat="1" applyFill="1" applyBorder="1" applyAlignment="1" applyProtection="1">
      <alignment vertical="center"/>
      <protection hidden="1"/>
    </xf>
    <xf numFmtId="0" fontId="0" fillId="8" borderId="10" xfId="0" applyNumberFormat="1" applyFill="1" applyBorder="1" applyAlignment="1" applyProtection="1">
      <alignment vertical="center"/>
      <protection hidden="1"/>
    </xf>
    <xf numFmtId="0" fontId="0" fillId="9" borderId="32" xfId="0" applyNumberFormat="1" applyFill="1" applyBorder="1" applyAlignment="1" applyProtection="1">
      <alignment vertical="center"/>
      <protection hidden="1"/>
    </xf>
    <xf numFmtId="0" fontId="0" fillId="8" borderId="42" xfId="0" applyNumberFormat="1" applyFill="1" applyBorder="1" applyAlignment="1" applyProtection="1">
      <alignment vertical="center"/>
      <protection hidden="1"/>
    </xf>
    <xf numFmtId="0" fontId="0" fillId="9" borderId="43" xfId="0" applyNumberForma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</xf>
    <xf numFmtId="0" fontId="0" fillId="3" borderId="7" xfId="0" applyFill="1" applyBorder="1" applyAlignment="1" applyProtection="1">
      <alignment horizontal="right" vertical="center" wrapText="1"/>
      <protection hidden="1"/>
    </xf>
    <xf numFmtId="0" fontId="0" fillId="3" borderId="0" xfId="0" applyNumberFormat="1" applyFill="1" applyBorder="1" applyAlignment="1" applyProtection="1">
      <alignment vertical="center"/>
      <protection hidden="1"/>
    </xf>
    <xf numFmtId="0" fontId="32" fillId="3" borderId="7" xfId="0" applyFont="1" applyFill="1" applyBorder="1" applyAlignment="1" applyProtection="1">
      <alignment horizontal="right" vertical="center" wrapText="1"/>
      <protection hidden="1"/>
    </xf>
    <xf numFmtId="0" fontId="32" fillId="3" borderId="0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3" borderId="7" xfId="0" applyFont="1" applyFill="1" applyBorder="1" applyAlignment="1" applyProtection="1">
      <alignment horizontal="right" vertical="center" wrapText="1"/>
      <protection hidden="1"/>
    </xf>
    <xf numFmtId="0" fontId="0" fillId="3" borderId="0" xfId="1" applyNumberFormat="1" applyFont="1" applyFill="1" applyBorder="1" applyAlignment="1" applyProtection="1">
      <alignment vertical="center"/>
      <protection hidden="1"/>
    </xf>
    <xf numFmtId="165" fontId="0" fillId="0" borderId="0" xfId="1" applyFont="1" applyBorder="1" applyProtection="1"/>
    <xf numFmtId="0" fontId="32" fillId="3" borderId="0" xfId="1" applyNumberFormat="1" applyFont="1" applyFill="1" applyBorder="1" applyAlignment="1" applyProtection="1">
      <alignment vertical="center"/>
      <protection hidden="1"/>
    </xf>
    <xf numFmtId="0" fontId="0" fillId="3" borderId="15" xfId="0" applyFont="1" applyFill="1" applyBorder="1" applyAlignment="1" applyProtection="1">
      <alignment horizontal="right" vertical="center"/>
    </xf>
    <xf numFmtId="0" fontId="0" fillId="3" borderId="0" xfId="0" applyNumberFormat="1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32" fillId="3" borderId="0" xfId="0" applyFont="1" applyFill="1" applyBorder="1" applyAlignment="1" applyProtection="1"/>
    <xf numFmtId="0" fontId="34" fillId="3" borderId="0" xfId="0" applyFont="1" applyFill="1" applyBorder="1" applyProtection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35" fillId="3" borderId="0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right" vertical="center" wrapText="1"/>
      <protection hidden="1"/>
    </xf>
    <xf numFmtId="2" fontId="7" fillId="3" borderId="51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Protection="1">
      <protection locked="0"/>
    </xf>
    <xf numFmtId="0" fontId="14" fillId="0" borderId="0" xfId="0" applyFont="1" applyFill="1" applyBorder="1" applyAlignment="1" applyProtection="1">
      <alignment horizontal="right" vertical="center"/>
      <protection hidden="1"/>
    </xf>
    <xf numFmtId="2" fontId="10" fillId="0" borderId="0" xfId="0" applyNumberFormat="1" applyFont="1" applyFill="1" applyBorder="1" applyAlignment="1" applyProtection="1">
      <alignment horizontal="center" vertical="center"/>
    </xf>
    <xf numFmtId="2" fontId="17" fillId="3" borderId="23" xfId="0" applyNumberFormat="1" applyFont="1" applyFill="1" applyBorder="1" applyAlignment="1" applyProtection="1">
      <alignment horizontal="center" vertical="center"/>
    </xf>
    <xf numFmtId="2" fontId="17" fillId="3" borderId="23" xfId="0" applyNumberFormat="1" applyFont="1" applyFill="1" applyBorder="1" applyAlignment="1" applyProtection="1">
      <alignment vertical="center"/>
    </xf>
    <xf numFmtId="0" fontId="1" fillId="0" borderId="0" xfId="86" applyFont="1" applyBorder="1" applyAlignment="1" applyProtection="1">
      <alignment horizontal="left"/>
    </xf>
    <xf numFmtId="0" fontId="1" fillId="0" borderId="0" xfId="86" applyFont="1" applyBorder="1" applyAlignment="1" applyProtection="1"/>
    <xf numFmtId="0" fontId="4" fillId="0" borderId="0" xfId="86" applyFont="1" applyBorder="1" applyProtection="1"/>
    <xf numFmtId="0" fontId="18" fillId="0" borderId="0" xfId="86" applyFont="1" applyBorder="1" applyProtection="1"/>
    <xf numFmtId="0" fontId="3" fillId="0" borderId="0" xfId="86" applyFont="1" applyBorder="1" applyProtection="1"/>
    <xf numFmtId="0" fontId="3" fillId="0" borderId="0" xfId="86" applyFont="1" applyBorder="1" applyAlignment="1" applyProtection="1"/>
    <xf numFmtId="0" fontId="1" fillId="0" borderId="0" xfId="86" applyFont="1" applyBorder="1" applyAlignment="1" applyProtection="1">
      <alignment horizontal="right"/>
    </xf>
    <xf numFmtId="0" fontId="19" fillId="0" borderId="0" xfId="86" applyFont="1" applyBorder="1" applyProtection="1"/>
    <xf numFmtId="0" fontId="3" fillId="0" borderId="0" xfId="86" applyFont="1" applyFill="1" applyBorder="1" applyAlignment="1" applyProtection="1"/>
    <xf numFmtId="0" fontId="18" fillId="0" borderId="0" xfId="86" applyFont="1" applyBorder="1" applyAlignment="1" applyProtection="1">
      <alignment horizontal="left"/>
    </xf>
    <xf numFmtId="0" fontId="20" fillId="0" borderId="0" xfId="86" applyFont="1" applyBorder="1" applyProtection="1"/>
    <xf numFmtId="0" fontId="20" fillId="0" borderId="0" xfId="86" applyFont="1" applyFill="1" applyBorder="1" applyAlignment="1" applyProtection="1"/>
    <xf numFmtId="0" fontId="21" fillId="0" borderId="0" xfId="86" applyFont="1" applyBorder="1" applyProtection="1"/>
    <xf numFmtId="0" fontId="22" fillId="0" borderId="0" xfId="86" applyFont="1" applyBorder="1" applyProtection="1"/>
    <xf numFmtId="0" fontId="22" fillId="0" borderId="0" xfId="86" applyFont="1" applyBorder="1" applyAlignment="1" applyProtection="1"/>
    <xf numFmtId="0" fontId="22" fillId="0" borderId="0" xfId="86" applyFont="1" applyFill="1" applyBorder="1" applyProtection="1"/>
    <xf numFmtId="0" fontId="22" fillId="0" borderId="0" xfId="86" applyFont="1" applyBorder="1" applyAlignment="1" applyProtection="1">
      <alignment horizontal="left" wrapText="1"/>
    </xf>
    <xf numFmtId="0" fontId="22" fillId="0" borderId="0" xfId="86" applyFont="1" applyBorder="1" applyAlignment="1" applyProtection="1">
      <alignment wrapText="1"/>
    </xf>
    <xf numFmtId="0" fontId="1" fillId="0" borderId="0" xfId="86" applyFont="1" applyBorder="1" applyAlignment="1" applyProtection="1">
      <alignment horizontal="left" wrapText="1"/>
    </xf>
    <xf numFmtId="0" fontId="23" fillId="0" borderId="0" xfId="86" applyFont="1" applyBorder="1" applyAlignment="1" applyProtection="1"/>
    <xf numFmtId="0" fontId="0" fillId="0" borderId="0" xfId="0" applyAlignment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3" xfId="0" applyFill="1" applyBorder="1" applyProtection="1"/>
    <xf numFmtId="0" fontId="0" fillId="0" borderId="9" xfId="0" applyFill="1" applyBorder="1" applyAlignment="1" applyProtection="1">
      <alignment horizontal="right" vertical="center" wrapText="1"/>
      <protection hidden="1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right" vertical="center" wrapText="1"/>
      <protection hidden="1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vertical="center"/>
      <protection hidden="1"/>
    </xf>
    <xf numFmtId="0" fontId="0" fillId="0" borderId="10" xfId="0" applyNumberFormat="1" applyFill="1" applyBorder="1" applyAlignment="1" applyProtection="1">
      <alignment vertical="center"/>
      <protection hidden="1"/>
    </xf>
    <xf numFmtId="0" fontId="0" fillId="0" borderId="42" xfId="0" applyNumberForma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</xf>
    <xf numFmtId="0" fontId="0" fillId="0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protection locked="0"/>
    </xf>
    <xf numFmtId="0" fontId="8" fillId="0" borderId="14" xfId="0" applyFont="1" applyFill="1" applyBorder="1" applyAlignment="1" applyProtection="1">
      <protection locked="0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25" fillId="3" borderId="0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vertical="center" wrapText="1"/>
    </xf>
    <xf numFmtId="0" fontId="0" fillId="3" borderId="0" xfId="1" applyNumberFormat="1" applyFont="1" applyFill="1" applyBorder="1" applyAlignment="1" applyProtection="1">
      <alignment horizontal="left" vertical="center"/>
      <protection hidden="1"/>
    </xf>
    <xf numFmtId="0" fontId="0" fillId="3" borderId="0" xfId="0" applyNumberFormat="1" applyFill="1" applyBorder="1" applyAlignment="1" applyProtection="1">
      <alignment horizontal="left" vertical="center"/>
      <protection hidden="1"/>
    </xf>
    <xf numFmtId="2" fontId="0" fillId="3" borderId="0" xfId="0" applyNumberFormat="1" applyFont="1" applyFill="1" applyBorder="1" applyAlignment="1" applyProtection="1">
      <alignment vertical="center"/>
      <protection locked="0"/>
    </xf>
    <xf numFmtId="2" fontId="0" fillId="3" borderId="51" xfId="0" applyNumberFormat="1" applyFill="1" applyBorder="1" applyAlignment="1" applyProtection="1">
      <alignment vertical="center"/>
      <protection locked="0"/>
    </xf>
    <xf numFmtId="11" fontId="0" fillId="2" borderId="10" xfId="0" applyNumberFormat="1" applyFill="1" applyBorder="1" applyProtection="1">
      <protection locked="0"/>
    </xf>
    <xf numFmtId="0" fontId="0" fillId="3" borderId="8" xfId="0" applyFont="1" applyFill="1" applyBorder="1" applyAlignment="1" applyProtection="1">
      <alignment vertical="center"/>
      <protection hidden="1"/>
    </xf>
    <xf numFmtId="2" fontId="36" fillId="0" borderId="0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9" fontId="7" fillId="2" borderId="11" xfId="0" applyNumberFormat="1" applyFont="1" applyFill="1" applyBorder="1" applyAlignment="1" applyProtection="1">
      <alignment horizontal="center" vertical="center"/>
      <protection locked="0"/>
    </xf>
    <xf numFmtId="168" fontId="7" fillId="2" borderId="11" xfId="0" applyNumberFormat="1" applyFont="1" applyFill="1" applyBorder="1" applyAlignment="1" applyProtection="1">
      <alignment horizontal="center" vertical="center"/>
      <protection locked="0"/>
    </xf>
    <xf numFmtId="168" fontId="7" fillId="2" borderId="10" xfId="0" applyNumberFormat="1" applyFont="1" applyFill="1" applyBorder="1" applyAlignment="1" applyProtection="1">
      <alignment horizontal="center" vertical="center"/>
      <protection locked="0"/>
    </xf>
    <xf numFmtId="168" fontId="33" fillId="0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Border="1" applyProtection="1"/>
    <xf numFmtId="0" fontId="0" fillId="2" borderId="0" xfId="0" applyFill="1"/>
    <xf numFmtId="0" fontId="0" fillId="2" borderId="0" xfId="0" applyFill="1" applyAlignment="1">
      <alignment wrapText="1"/>
    </xf>
    <xf numFmtId="0" fontId="37" fillId="2" borderId="0" xfId="0" applyFont="1" applyFill="1"/>
    <xf numFmtId="0" fontId="12" fillId="2" borderId="0" xfId="0" applyFont="1" applyFill="1"/>
    <xf numFmtId="0" fontId="9" fillId="2" borderId="0" xfId="0" applyFont="1" applyFill="1"/>
    <xf numFmtId="0" fontId="0" fillId="2" borderId="0" xfId="0" applyFill="1" applyAlignment="1"/>
    <xf numFmtId="0" fontId="0" fillId="0" borderId="0" xfId="0" applyAlignment="1"/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6" fillId="3" borderId="4" xfId="2" applyFont="1" applyFill="1" applyBorder="1" applyAlignment="1" applyProtection="1">
      <alignment horizontal="center"/>
    </xf>
    <xf numFmtId="0" fontId="6" fillId="3" borderId="5" xfId="2" applyFont="1" applyFill="1" applyBorder="1" applyAlignment="1" applyProtection="1">
      <alignment horizontal="center"/>
    </xf>
    <xf numFmtId="0" fontId="6" fillId="3" borderId="6" xfId="2" applyFont="1" applyFill="1" applyBorder="1" applyAlignment="1" applyProtection="1">
      <alignment horizontal="center"/>
    </xf>
    <xf numFmtId="0" fontId="27" fillId="3" borderId="27" xfId="2" applyFont="1" applyFill="1" applyBorder="1" applyAlignment="1" applyProtection="1">
      <alignment horizontal="center"/>
    </xf>
    <xf numFmtId="0" fontId="27" fillId="3" borderId="28" xfId="2" applyFont="1" applyFill="1" applyBorder="1" applyAlignment="1" applyProtection="1">
      <alignment horizontal="center"/>
    </xf>
    <xf numFmtId="0" fontId="27" fillId="3" borderId="29" xfId="2" applyFont="1" applyFill="1" applyBorder="1" applyAlignment="1" applyProtection="1">
      <alignment horizontal="center"/>
    </xf>
    <xf numFmtId="0" fontId="27" fillId="3" borderId="30" xfId="2" applyFont="1" applyFill="1" applyBorder="1" applyAlignment="1" applyProtection="1">
      <alignment horizontal="center"/>
    </xf>
    <xf numFmtId="0" fontId="30" fillId="0" borderId="1" xfId="2" applyFont="1" applyBorder="1" applyAlignment="1" applyProtection="1">
      <alignment horizontal="left" vertical="top" wrapText="1"/>
      <protection locked="0"/>
    </xf>
    <xf numFmtId="0" fontId="30" fillId="0" borderId="2" xfId="2" applyFont="1" applyBorder="1" applyAlignment="1" applyProtection="1">
      <alignment horizontal="left" vertical="top" wrapText="1"/>
      <protection locked="0"/>
    </xf>
    <xf numFmtId="0" fontId="30" fillId="0" borderId="3" xfId="2" applyFont="1" applyBorder="1" applyAlignment="1" applyProtection="1">
      <alignment horizontal="left" vertical="top" wrapText="1"/>
      <protection locked="0"/>
    </xf>
    <xf numFmtId="0" fontId="30" fillId="0" borderId="7" xfId="2" applyFont="1" applyBorder="1" applyAlignment="1" applyProtection="1">
      <alignment horizontal="left" vertical="top" wrapText="1"/>
      <protection locked="0"/>
    </xf>
    <xf numFmtId="0" fontId="30" fillId="0" borderId="0" xfId="2" applyFont="1" applyBorder="1" applyAlignment="1" applyProtection="1">
      <alignment horizontal="left" vertical="top" wrapText="1"/>
      <protection locked="0"/>
    </xf>
    <xf numFmtId="0" fontId="30" fillId="0" borderId="8" xfId="2" applyFont="1" applyBorder="1" applyAlignment="1" applyProtection="1">
      <alignment horizontal="left" vertical="top" wrapText="1"/>
      <protection locked="0"/>
    </xf>
    <xf numFmtId="0" fontId="30" fillId="0" borderId="20" xfId="2" applyFont="1" applyBorder="1" applyAlignment="1" applyProtection="1">
      <alignment horizontal="left" vertical="top" wrapText="1"/>
      <protection locked="0"/>
    </xf>
    <xf numFmtId="0" fontId="30" fillId="0" borderId="23" xfId="2" applyFont="1" applyBorder="1" applyAlignment="1" applyProtection="1">
      <alignment horizontal="left" vertical="top" wrapText="1"/>
      <protection locked="0"/>
    </xf>
    <xf numFmtId="0" fontId="30" fillId="0" borderId="24" xfId="2" applyFont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7" fillId="3" borderId="1" xfId="2" applyFont="1" applyFill="1" applyBorder="1" applyAlignment="1" applyProtection="1">
      <alignment horizontal="right" vertical="center" wrapText="1"/>
      <protection locked="0"/>
    </xf>
    <xf numFmtId="0" fontId="7" fillId="3" borderId="20" xfId="2" applyFont="1" applyFill="1" applyBorder="1" applyAlignment="1" applyProtection="1">
      <alignment horizontal="right" vertical="center" wrapText="1"/>
      <protection locked="0"/>
    </xf>
    <xf numFmtId="0" fontId="5" fillId="0" borderId="25" xfId="2" applyFont="1" applyFill="1" applyBorder="1" applyAlignment="1" applyProtection="1">
      <alignment horizontal="center" vertical="top" wrapText="1"/>
      <protection locked="0"/>
    </xf>
    <xf numFmtId="0" fontId="5" fillId="0" borderId="2" xfId="2" applyFont="1" applyFill="1" applyBorder="1" applyAlignment="1" applyProtection="1">
      <alignment horizontal="center" vertical="top" wrapText="1"/>
      <protection locked="0"/>
    </xf>
    <xf numFmtId="0" fontId="5" fillId="0" borderId="3" xfId="2" applyFont="1" applyFill="1" applyBorder="1" applyAlignment="1" applyProtection="1">
      <alignment horizontal="center" vertical="top" wrapText="1"/>
      <protection locked="0"/>
    </xf>
    <xf numFmtId="0" fontId="5" fillId="0" borderId="26" xfId="2" applyFont="1" applyFill="1" applyBorder="1" applyAlignment="1" applyProtection="1">
      <alignment horizontal="center" vertical="top" wrapText="1"/>
      <protection locked="0"/>
    </xf>
    <xf numFmtId="0" fontId="5" fillId="0" borderId="23" xfId="2" applyFont="1" applyFill="1" applyBorder="1" applyAlignment="1" applyProtection="1">
      <alignment horizontal="center" vertical="top" wrapText="1"/>
      <protection locked="0"/>
    </xf>
    <xf numFmtId="0" fontId="5" fillId="0" borderId="24" xfId="2" applyFont="1" applyFill="1" applyBorder="1" applyAlignment="1" applyProtection="1">
      <alignment horizontal="center" vertical="top" wrapText="1"/>
      <protection locked="0"/>
    </xf>
    <xf numFmtId="0" fontId="0" fillId="3" borderId="11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10" fillId="0" borderId="11" xfId="1" applyNumberFormat="1" applyFont="1" applyFill="1" applyBorder="1" applyAlignment="1" applyProtection="1">
      <alignment horizontal="center" vertical="center"/>
      <protection locked="0"/>
    </xf>
    <xf numFmtId="0" fontId="10" fillId="0" borderId="14" xfId="1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8" fillId="7" borderId="10" xfId="86" applyFont="1" applyFill="1" applyBorder="1" applyAlignment="1" applyProtection="1">
      <protection locked="0"/>
    </xf>
    <xf numFmtId="0" fontId="8" fillId="7" borderId="10" xfId="0" applyFont="1" applyFill="1" applyBorder="1" applyAlignment="1" applyProtection="1">
      <protection locked="0"/>
    </xf>
    <xf numFmtId="0" fontId="8" fillId="7" borderId="32" xfId="0" applyFont="1" applyFill="1" applyBorder="1" applyAlignment="1" applyProtection="1">
      <protection locked="0"/>
    </xf>
    <xf numFmtId="0" fontId="6" fillId="3" borderId="4" xfId="86" applyFont="1" applyFill="1" applyBorder="1" applyAlignment="1" applyProtection="1">
      <alignment horizontal="center"/>
    </xf>
    <xf numFmtId="0" fontId="6" fillId="3" borderId="5" xfId="86" applyFont="1" applyFill="1" applyBorder="1" applyAlignment="1" applyProtection="1">
      <alignment horizontal="center"/>
    </xf>
    <xf numFmtId="0" fontId="6" fillId="3" borderId="6" xfId="86" applyFont="1" applyFill="1" applyBorder="1" applyAlignment="1" applyProtection="1">
      <alignment horizontal="center"/>
    </xf>
    <xf numFmtId="0" fontId="31" fillId="3" borderId="27" xfId="86" applyFont="1" applyFill="1" applyBorder="1" applyAlignment="1" applyProtection="1">
      <alignment horizontal="center"/>
    </xf>
    <xf numFmtId="0" fontId="31" fillId="3" borderId="28" xfId="86" applyFont="1" applyFill="1" applyBorder="1" applyAlignment="1" applyProtection="1">
      <alignment horizontal="center"/>
    </xf>
    <xf numFmtId="0" fontId="31" fillId="3" borderId="31" xfId="86" applyFont="1" applyFill="1" applyBorder="1" applyAlignment="1" applyProtection="1">
      <alignment horizontal="center"/>
    </xf>
    <xf numFmtId="0" fontId="8" fillId="0" borderId="10" xfId="86" applyFont="1" applyFill="1" applyBorder="1" applyAlignment="1" applyProtection="1">
      <protection locked="0"/>
    </xf>
    <xf numFmtId="0" fontId="8" fillId="0" borderId="10" xfId="0" applyFont="1" applyFill="1" applyBorder="1" applyAlignment="1" applyProtection="1">
      <protection locked="0"/>
    </xf>
    <xf numFmtId="0" fontId="8" fillId="0" borderId="32" xfId="0" applyFont="1" applyFill="1" applyBorder="1" applyAlignment="1" applyProtection="1">
      <protection locked="0"/>
    </xf>
    <xf numFmtId="0" fontId="0" fillId="3" borderId="44" xfId="0" applyFill="1" applyBorder="1" applyAlignment="1" applyProtection="1">
      <alignment horizontal="center" vertical="center" wrapText="1"/>
      <protection hidden="1"/>
    </xf>
    <xf numFmtId="0" fontId="0" fillId="3" borderId="29" xfId="0" applyFont="1" applyFill="1" applyBorder="1" applyAlignment="1" applyProtection="1">
      <alignment horizontal="center" vertical="center" wrapText="1"/>
      <protection hidden="1"/>
    </xf>
    <xf numFmtId="0" fontId="0" fillId="3" borderId="30" xfId="0" applyFont="1" applyFill="1" applyBorder="1" applyAlignment="1" applyProtection="1">
      <alignment horizontal="center" vertical="center" wrapText="1"/>
      <protection hidden="1"/>
    </xf>
    <xf numFmtId="0" fontId="0" fillId="3" borderId="45" xfId="0" applyFill="1" applyBorder="1" applyAlignment="1" applyProtection="1">
      <alignment horizontal="center" wrapText="1"/>
    </xf>
    <xf numFmtId="0" fontId="0" fillId="3" borderId="30" xfId="0" applyFill="1" applyBorder="1" applyAlignment="1" applyProtection="1">
      <alignment horizontal="center" wrapText="1"/>
    </xf>
    <xf numFmtId="0" fontId="0" fillId="3" borderId="46" xfId="0" applyFill="1" applyBorder="1" applyAlignment="1" applyProtection="1">
      <alignment horizontal="center" wrapText="1"/>
    </xf>
    <xf numFmtId="0" fontId="0" fillId="3" borderId="37" xfId="0" applyFill="1" applyBorder="1" applyAlignment="1" applyProtection="1">
      <alignment horizontal="center" wrapText="1"/>
    </xf>
    <xf numFmtId="0" fontId="33" fillId="0" borderId="47" xfId="0" applyFont="1" applyFill="1" applyBorder="1" applyAlignment="1" applyProtection="1">
      <alignment horizontal="left" vertical="center" wrapText="1"/>
    </xf>
    <xf numFmtId="0" fontId="33" fillId="0" borderId="35" xfId="0" applyFont="1" applyFill="1" applyBorder="1" applyAlignment="1" applyProtection="1">
      <alignment horizontal="left" vertical="center" wrapText="1"/>
    </xf>
    <xf numFmtId="0" fontId="33" fillId="0" borderId="48" xfId="0" applyFont="1" applyFill="1" applyBorder="1" applyAlignment="1" applyProtection="1">
      <alignment horizontal="left" vertical="center" wrapText="1"/>
    </xf>
    <xf numFmtId="0" fontId="33" fillId="0" borderId="8" xfId="0" applyFont="1" applyFill="1" applyBorder="1" applyAlignment="1" applyProtection="1">
      <alignment horizontal="left" vertical="center" wrapText="1"/>
    </xf>
    <xf numFmtId="0" fontId="33" fillId="0" borderId="49" xfId="0" applyFont="1" applyFill="1" applyBorder="1" applyAlignment="1" applyProtection="1">
      <alignment horizontal="left" vertical="center" wrapText="1"/>
    </xf>
    <xf numFmtId="0" fontId="33" fillId="0" borderId="50" xfId="0" applyFont="1" applyFill="1" applyBorder="1" applyAlignment="1" applyProtection="1">
      <alignment horizontal="left" vertical="center" wrapText="1"/>
    </xf>
    <xf numFmtId="0" fontId="0" fillId="3" borderId="33" xfId="0" applyFill="1" applyBorder="1" applyAlignment="1" applyProtection="1">
      <alignment horizontal="left" vertical="center" wrapText="1"/>
      <protection hidden="1"/>
    </xf>
    <xf numFmtId="0" fontId="0" fillId="3" borderId="34" xfId="0" applyFont="1" applyFill="1" applyBorder="1" applyAlignment="1" applyProtection="1">
      <alignment horizontal="left" vertical="center" wrapText="1"/>
      <protection hidden="1"/>
    </xf>
    <xf numFmtId="0" fontId="0" fillId="3" borderId="35" xfId="0" applyFont="1" applyFill="1" applyBorder="1" applyAlignment="1" applyProtection="1">
      <alignment horizontal="left" vertical="center" wrapText="1"/>
      <protection hidden="1"/>
    </xf>
    <xf numFmtId="0" fontId="8" fillId="7" borderId="11" xfId="86" quotePrefix="1" applyFont="1" applyFill="1" applyBorder="1" applyAlignment="1" applyProtection="1">
      <alignment horizontal="left"/>
      <protection locked="0"/>
    </xf>
    <xf numFmtId="0" fontId="8" fillId="7" borderId="12" xfId="86" quotePrefix="1" applyFont="1" applyFill="1" applyBorder="1" applyAlignment="1" applyProtection="1">
      <alignment horizontal="left"/>
      <protection locked="0"/>
    </xf>
    <xf numFmtId="0" fontId="8" fillId="7" borderId="13" xfId="86" quotePrefix="1" applyFont="1" applyFill="1" applyBorder="1" applyAlignment="1" applyProtection="1">
      <alignment horizontal="left"/>
      <protection locked="0"/>
    </xf>
    <xf numFmtId="0" fontId="0" fillId="3" borderId="33" xfId="0" applyFill="1" applyBorder="1" applyAlignment="1" applyProtection="1">
      <alignment horizontal="center" vertical="center" wrapText="1"/>
      <protection hidden="1"/>
    </xf>
    <xf numFmtId="0" fontId="0" fillId="3" borderId="34" xfId="0" applyFont="1" applyFill="1" applyBorder="1" applyAlignment="1" applyProtection="1">
      <alignment horizontal="center" vertical="center" wrapText="1"/>
      <protection hidden="1"/>
    </xf>
    <xf numFmtId="0" fontId="0" fillId="3" borderId="35" xfId="0" applyFont="1" applyFill="1" applyBorder="1" applyAlignment="1" applyProtection="1">
      <alignment horizontal="center" vertical="center" wrapText="1"/>
      <protection hidden="1"/>
    </xf>
  </cellXfs>
  <cellStyles count="87">
    <cellStyle name="Comma" xfId="1" builtinId="3"/>
    <cellStyle name="Comma 2" xfId="3"/>
    <cellStyle name="Currency 2" xfId="4"/>
    <cellStyle name="Currency 2 10" xfId="5"/>
    <cellStyle name="Currency 2 11" xfId="6"/>
    <cellStyle name="Currency 2 12" xfId="7"/>
    <cellStyle name="Currency 2 13" xfId="8"/>
    <cellStyle name="Currency 2 14" xfId="9"/>
    <cellStyle name="Currency 2 15" xfId="10"/>
    <cellStyle name="Currency 2 16" xfId="11"/>
    <cellStyle name="Currency 2 17" xfId="12"/>
    <cellStyle name="Currency 2 18" xfId="13"/>
    <cellStyle name="Currency 2 19" xfId="14"/>
    <cellStyle name="Currency 2 2" xfId="15"/>
    <cellStyle name="Currency 2 20" xfId="16"/>
    <cellStyle name="Currency 2 21" xfId="17"/>
    <cellStyle name="Currency 2 22" xfId="18"/>
    <cellStyle name="Currency 2 23" xfId="19"/>
    <cellStyle name="Currency 2 24" xfId="20"/>
    <cellStyle name="Currency 2 3" xfId="21"/>
    <cellStyle name="Currency 2 4" xfId="22"/>
    <cellStyle name="Currency 2 5" xfId="23"/>
    <cellStyle name="Currency 2 6" xfId="24"/>
    <cellStyle name="Currency 2 7" xfId="25"/>
    <cellStyle name="Currency 2 8" xfId="26"/>
    <cellStyle name="Currency 2 9" xfId="27"/>
    <cellStyle name="Currency 3" xfId="28"/>
    <cellStyle name="Hyperlink 2" xfId="29"/>
    <cellStyle name="Hyperlink 2 10" xfId="30"/>
    <cellStyle name="Hyperlink 2 11" xfId="31"/>
    <cellStyle name="Hyperlink 2 12" xfId="32"/>
    <cellStyle name="Hyperlink 2 13" xfId="33"/>
    <cellStyle name="Hyperlink 2 14" xfId="34"/>
    <cellStyle name="Hyperlink 2 15" xfId="35"/>
    <cellStyle name="Hyperlink 2 16" xfId="36"/>
    <cellStyle name="Hyperlink 2 17" xfId="37"/>
    <cellStyle name="Hyperlink 2 18" xfId="38"/>
    <cellStyle name="Hyperlink 2 19" xfId="39"/>
    <cellStyle name="Hyperlink 2 2" xfId="40"/>
    <cellStyle name="Hyperlink 2 20" xfId="41"/>
    <cellStyle name="Hyperlink 2 21" xfId="42"/>
    <cellStyle name="Hyperlink 2 22" xfId="43"/>
    <cellStyle name="Hyperlink 2 23" xfId="44"/>
    <cellStyle name="Hyperlink 2 24" xfId="45"/>
    <cellStyle name="Hyperlink 2 3" xfId="46"/>
    <cellStyle name="Hyperlink 2 4" xfId="47"/>
    <cellStyle name="Hyperlink 2 5" xfId="48"/>
    <cellStyle name="Hyperlink 2 6" xfId="49"/>
    <cellStyle name="Hyperlink 2 7" xfId="50"/>
    <cellStyle name="Hyperlink 2 8" xfId="51"/>
    <cellStyle name="Hyperlink 2 9" xfId="52"/>
    <cellStyle name="Normal" xfId="0" builtinId="0"/>
    <cellStyle name="Normal 2" xfId="2"/>
    <cellStyle name="Normal 2 2" xfId="53"/>
    <cellStyle name="Normal 2 3" xfId="54"/>
    <cellStyle name="Normal 2 4" xfId="86"/>
    <cellStyle name="Normal 3" xfId="55"/>
    <cellStyle name="Normal 3 2" xfId="56"/>
    <cellStyle name="Normal 4" xfId="57"/>
    <cellStyle name="Normal 4 2" xfId="58"/>
    <cellStyle name="Normal 5" xfId="59"/>
    <cellStyle name="Normal 5 2" xfId="60"/>
    <cellStyle name="Percent 2" xfId="61"/>
    <cellStyle name="Percent 2 10" xfId="62"/>
    <cellStyle name="Percent 2 11" xfId="63"/>
    <cellStyle name="Percent 2 12" xfId="64"/>
    <cellStyle name="Percent 2 13" xfId="65"/>
    <cellStyle name="Percent 2 14" xfId="66"/>
    <cellStyle name="Percent 2 15" xfId="67"/>
    <cellStyle name="Percent 2 16" xfId="68"/>
    <cellStyle name="Percent 2 17" xfId="69"/>
    <cellStyle name="Percent 2 18" xfId="70"/>
    <cellStyle name="Percent 2 19" xfId="71"/>
    <cellStyle name="Percent 2 2" xfId="72"/>
    <cellStyle name="Percent 2 20" xfId="73"/>
    <cellStyle name="Percent 2 21" xfId="74"/>
    <cellStyle name="Percent 2 22" xfId="75"/>
    <cellStyle name="Percent 2 23" xfId="76"/>
    <cellStyle name="Percent 2 24" xfId="77"/>
    <cellStyle name="Percent 2 3" xfId="78"/>
    <cellStyle name="Percent 2 4" xfId="79"/>
    <cellStyle name="Percent 2 5" xfId="80"/>
    <cellStyle name="Percent 2 6" xfId="81"/>
    <cellStyle name="Percent 2 7" xfId="82"/>
    <cellStyle name="Percent 2 8" xfId="83"/>
    <cellStyle name="Percent 2 9" xfId="84"/>
    <cellStyle name="Percent 3" xfId="85"/>
  </cellStyles>
  <dxfs count="0"/>
  <tableStyles count="0" defaultTableStyle="TableStyleMedium9" defaultPivotStyle="PivotStyleLight16"/>
  <colors>
    <mruColors>
      <color rgb="FF0066FF"/>
      <color rgb="FFCC9900"/>
      <color rgb="FFFAB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152719</xdr:colOff>
      <xdr:row>0</xdr:row>
      <xdr:rowOff>0</xdr:rowOff>
    </xdr:from>
    <xdr:to>
      <xdr:col>0</xdr:col>
      <xdr:colOff>2390456</xdr:colOff>
      <xdr:row>4</xdr:row>
      <xdr:rowOff>34615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19" y="0"/>
          <a:ext cx="2237737" cy="6950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1922046</xdr:colOff>
      <xdr:row>0</xdr:row>
      <xdr:rowOff>142875</xdr:rowOff>
    </xdr:from>
    <xdr:to>
      <xdr:col>3</xdr:col>
      <xdr:colOff>224254</xdr:colOff>
      <xdr:row>0</xdr:row>
      <xdr:rowOff>1142071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2046" y="142875"/>
          <a:ext cx="3217108" cy="9991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1990308</xdr:colOff>
      <xdr:row>0</xdr:row>
      <xdr:rowOff>123825</xdr:rowOff>
    </xdr:from>
    <xdr:to>
      <xdr:col>3</xdr:col>
      <xdr:colOff>305216</xdr:colOff>
      <xdr:row>0</xdr:row>
      <xdr:rowOff>1123021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308" y="123825"/>
          <a:ext cx="3217108" cy="9991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Poling/AppData/Local/Microsoft/Windows/Temporary%20Internet%20Files/Content.Outlook/PACZY8ZQ/RegenOx%20US%2009.19.2011%20update%20Final%20with%20Output%20pages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Poling/AppData/Local/Microsoft/Windows/Temporary%20Internet%20Files/Content.Outlook/PACZY8ZQ/3DMe%20Factory%20Emulsified%20US%2012.1.201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DP"/>
      <sheetName val="Output Area 1 - Direct Push"/>
      <sheetName val="Area 1 Calcs"/>
      <sheetName val="Pull Down Reference Sheet"/>
      <sheetName val="second application"/>
      <sheetName val="third application"/>
      <sheetName val="fourth application"/>
      <sheetName val="fifth application"/>
      <sheetName val="sixth applicatio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J17" t="str">
            <v>TPH-g</v>
          </cell>
          <cell r="K17">
            <v>12.9</v>
          </cell>
          <cell r="L17">
            <v>373</v>
          </cell>
        </row>
        <row r="18">
          <cell r="J18" t="str">
            <v>TPH-d</v>
          </cell>
          <cell r="K18">
            <v>12.3</v>
          </cell>
          <cell r="L18">
            <v>503</v>
          </cell>
        </row>
        <row r="19">
          <cell r="J19" t="str">
            <v>1,1,1-Trichloroethane</v>
          </cell>
          <cell r="K19">
            <v>3.1</v>
          </cell>
          <cell r="L19">
            <v>304</v>
          </cell>
        </row>
        <row r="20">
          <cell r="J20" t="str">
            <v>1,1-Dichloroethane</v>
          </cell>
          <cell r="K20">
            <v>5.3</v>
          </cell>
          <cell r="L20">
            <v>33</v>
          </cell>
        </row>
        <row r="21">
          <cell r="J21" t="str">
            <v>1,2,4-Trimethylbenzene</v>
          </cell>
          <cell r="K21">
            <v>11.3</v>
          </cell>
          <cell r="L21">
            <v>884</v>
          </cell>
        </row>
        <row r="22">
          <cell r="J22" t="str">
            <v>1,2,3-Trimethylbenzene</v>
          </cell>
          <cell r="K22">
            <v>11.3</v>
          </cell>
          <cell r="L22">
            <v>884</v>
          </cell>
        </row>
        <row r="23">
          <cell r="J23" t="str">
            <v>1,3,5-Trimethylbenzene</v>
          </cell>
          <cell r="K23">
            <v>11.3</v>
          </cell>
          <cell r="L23">
            <v>676</v>
          </cell>
        </row>
        <row r="24">
          <cell r="J24" t="str">
            <v>naphthalene</v>
          </cell>
          <cell r="K24">
            <v>9.8000000000000007</v>
          </cell>
          <cell r="L24">
            <v>1000</v>
          </cell>
        </row>
        <row r="25">
          <cell r="J25" t="str">
            <v>acetone</v>
          </cell>
          <cell r="K25">
            <v>9</v>
          </cell>
          <cell r="L25">
            <v>2.2000000000000002</v>
          </cell>
        </row>
        <row r="26">
          <cell r="J26" t="str">
            <v>chloroform</v>
          </cell>
          <cell r="K26">
            <v>0.9</v>
          </cell>
          <cell r="L26">
            <v>58</v>
          </cell>
        </row>
        <row r="27">
          <cell r="J27" t="str">
            <v>methylene chloride</v>
          </cell>
          <cell r="K27">
            <v>2.5</v>
          </cell>
          <cell r="L27">
            <v>17</v>
          </cell>
        </row>
        <row r="28">
          <cell r="J28" t="str">
            <v>2-Propanol</v>
          </cell>
          <cell r="K28">
            <v>7</v>
          </cell>
          <cell r="L28">
            <v>3</v>
          </cell>
        </row>
        <row r="29">
          <cell r="J29" t="str">
            <v>methanol</v>
          </cell>
          <cell r="K29">
            <v>6.5</v>
          </cell>
          <cell r="L29">
            <v>3</v>
          </cell>
        </row>
        <row r="30">
          <cell r="J30" t="str">
            <v>t-butyl alcohol (TBA)</v>
          </cell>
          <cell r="K30">
            <v>8.5</v>
          </cell>
          <cell r="L30">
            <v>10</v>
          </cell>
        </row>
        <row r="31">
          <cell r="J31" t="str">
            <v>MTBE</v>
          </cell>
          <cell r="K31">
            <v>9.6</v>
          </cell>
          <cell r="L31">
            <v>8.6999999999999993</v>
          </cell>
        </row>
        <row r="32">
          <cell r="J32" t="str">
            <v>chloromethane</v>
          </cell>
          <cell r="K32">
            <v>6.2</v>
          </cell>
          <cell r="L32">
            <v>6</v>
          </cell>
        </row>
        <row r="33">
          <cell r="J33" t="str">
            <v>methyl ethyl ketone</v>
          </cell>
          <cell r="K33">
            <v>7.3</v>
          </cell>
          <cell r="L33">
            <v>31</v>
          </cell>
        </row>
        <row r="34">
          <cell r="J34" t="str">
            <v>n-butylbenzene</v>
          </cell>
          <cell r="K34">
            <v>9.4</v>
          </cell>
          <cell r="L34">
            <v>2483</v>
          </cell>
        </row>
        <row r="35">
          <cell r="J35" t="str">
            <v>isopropylbenzene</v>
          </cell>
          <cell r="K35">
            <v>7.8</v>
          </cell>
          <cell r="L35">
            <v>2660</v>
          </cell>
        </row>
        <row r="36">
          <cell r="J36" t="str">
            <v>n-propylbenzene</v>
          </cell>
          <cell r="K36">
            <v>7.8</v>
          </cell>
          <cell r="L36">
            <v>610</v>
          </cell>
        </row>
        <row r="37">
          <cell r="J37" t="str">
            <v>chlorobenzene</v>
          </cell>
          <cell r="K37">
            <v>13</v>
          </cell>
          <cell r="L37">
            <v>126</v>
          </cell>
        </row>
        <row r="38">
          <cell r="J38" t="str">
            <v>dichlorobenzene</v>
          </cell>
          <cell r="K38">
            <v>9.3000000000000007</v>
          </cell>
          <cell r="L38">
            <v>482</v>
          </cell>
        </row>
        <row r="39">
          <cell r="J39" t="str">
            <v>trichlorobenzene</v>
          </cell>
          <cell r="K39">
            <v>6.9</v>
          </cell>
          <cell r="L39" t="str">
            <v>&gt;3000</v>
          </cell>
        </row>
        <row r="40">
          <cell r="J40" t="str">
            <v>TNT</v>
          </cell>
          <cell r="K40">
            <v>8.3000000000000007</v>
          </cell>
          <cell r="L40">
            <v>302</v>
          </cell>
        </row>
        <row r="41">
          <cell r="J41" t="str">
            <v>DNT</v>
          </cell>
          <cell r="K41">
            <v>10.3</v>
          </cell>
          <cell r="L41">
            <v>62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DMe Grid"/>
      <sheetName val="Grid Output Pages"/>
      <sheetName val="3DMe Barrier"/>
      <sheetName val="Barrier Output Pages"/>
      <sheetName val="3DMe Excavation"/>
      <sheetName val="Reference Values"/>
      <sheetName val="Constants and Conversion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Carbon Tetrachloride</v>
          </cell>
          <cell r="B3">
            <v>19.2</v>
          </cell>
          <cell r="C3">
            <v>242</v>
          </cell>
        </row>
        <row r="4">
          <cell r="A4" t="str">
            <v>Chloroform</v>
          </cell>
          <cell r="B4">
            <v>19.899999999999999</v>
          </cell>
          <cell r="C4">
            <v>58</v>
          </cell>
        </row>
        <row r="5">
          <cell r="A5" t="str">
            <v xml:space="preserve">Dichlorobenzene </v>
          </cell>
          <cell r="B5">
            <v>36.700000000000003</v>
          </cell>
          <cell r="C5">
            <v>482</v>
          </cell>
        </row>
        <row r="6">
          <cell r="A6" t="str">
            <v>Dichlorodifluoromethane</v>
          </cell>
          <cell r="B6">
            <v>15</v>
          </cell>
          <cell r="C6">
            <v>363</v>
          </cell>
        </row>
        <row r="7">
          <cell r="A7" t="str">
            <v>Methylene Chloride</v>
          </cell>
          <cell r="B7">
            <v>21.2</v>
          </cell>
          <cell r="C7">
            <v>17</v>
          </cell>
        </row>
        <row r="8">
          <cell r="A8" t="str">
            <v>PCP (Pentachlorophenol)</v>
          </cell>
          <cell r="B8">
            <v>26.6</v>
          </cell>
          <cell r="C8">
            <v>1000</v>
          </cell>
        </row>
        <row r="9">
          <cell r="A9" t="str">
            <v>Perchlorate</v>
          </cell>
          <cell r="B9">
            <v>37.299999999999997</v>
          </cell>
          <cell r="C9">
            <v>5</v>
          </cell>
        </row>
        <row r="10">
          <cell r="A10" t="str">
            <v>Trichlorobenzene</v>
          </cell>
          <cell r="B10">
            <v>30.2</v>
          </cell>
          <cell r="C10" t="str">
            <v>&gt; 3000</v>
          </cell>
        </row>
        <row r="11">
          <cell r="A11" t="str">
            <v>Trichlorotrifluoroethane</v>
          </cell>
          <cell r="B11">
            <v>15.6</v>
          </cell>
          <cell r="C11">
            <v>389</v>
          </cell>
        </row>
        <row r="17">
          <cell r="A17" t="str">
            <v>Clay</v>
          </cell>
          <cell r="B17" t="str">
            <v>1.00 - 2.40</v>
          </cell>
          <cell r="C17" t="str">
            <v>0.34 - 0.60</v>
          </cell>
          <cell r="D17" t="str">
            <v>0.01 - 0.2</v>
          </cell>
        </row>
        <row r="18">
          <cell r="A18" t="str">
            <v>Peat</v>
          </cell>
          <cell r="B18" t="str">
            <v>-</v>
          </cell>
          <cell r="C18" t="str">
            <v>-</v>
          </cell>
          <cell r="D18" t="str">
            <v>0.3 - 0.5</v>
          </cell>
        </row>
        <row r="19">
          <cell r="A19" t="str">
            <v>Glacial Sediments</v>
          </cell>
          <cell r="B19" t="str">
            <v>1.15 - 2.10</v>
          </cell>
          <cell r="C19" t="str">
            <v>-</v>
          </cell>
          <cell r="D19" t="str">
            <v>0.05 - 0.2</v>
          </cell>
        </row>
        <row r="20">
          <cell r="A20" t="str">
            <v>Sandy Clay</v>
          </cell>
          <cell r="B20" t="str">
            <v>-</v>
          </cell>
          <cell r="C20" t="str">
            <v>-</v>
          </cell>
          <cell r="D20" t="str">
            <v>0.03 - 0.2</v>
          </cell>
        </row>
        <row r="21">
          <cell r="A21" t="str">
            <v>Silt</v>
          </cell>
          <cell r="B21" t="str">
            <v>-</v>
          </cell>
          <cell r="C21" t="str">
            <v>0.34 - 0.61</v>
          </cell>
          <cell r="D21" t="str">
            <v>0.01 - 0.3</v>
          </cell>
        </row>
        <row r="22">
          <cell r="A22" t="str">
            <v>Loess</v>
          </cell>
          <cell r="B22" t="str">
            <v>0.75 - 1.60</v>
          </cell>
          <cell r="C22" t="str">
            <v>-</v>
          </cell>
          <cell r="D22" t="str">
            <v>0.15 - 0.35</v>
          </cell>
        </row>
        <row r="23">
          <cell r="A23" t="str">
            <v>Fine Sand</v>
          </cell>
          <cell r="B23" t="str">
            <v>1.37 - 1.81</v>
          </cell>
          <cell r="C23" t="str">
            <v>0.26 - 0.53</v>
          </cell>
          <cell r="D23" t="str">
            <v>0.1 - 0.3</v>
          </cell>
        </row>
        <row r="24">
          <cell r="A24" t="str">
            <v>Medium Sand</v>
          </cell>
          <cell r="B24" t="str">
            <v>1.37 - 1.81</v>
          </cell>
          <cell r="C24" t="str">
            <v>-</v>
          </cell>
          <cell r="D24" t="str">
            <v>0.15 - 0.3</v>
          </cell>
        </row>
        <row r="25">
          <cell r="A25" t="str">
            <v>Coarse Sand</v>
          </cell>
          <cell r="B25" t="str">
            <v>1.37 - 1.81</v>
          </cell>
          <cell r="C25" t="str">
            <v>0.31 - 0.46</v>
          </cell>
          <cell r="D25" t="str">
            <v>0.2 - 0.35</v>
          </cell>
        </row>
        <row r="26">
          <cell r="A26" t="str">
            <v>Gravely Sand</v>
          </cell>
          <cell r="B26" t="str">
            <v>1.37 - 1.81</v>
          </cell>
          <cell r="C26" t="str">
            <v>-</v>
          </cell>
          <cell r="D26" t="str">
            <v>0.2 - 0.35</v>
          </cell>
        </row>
        <row r="27">
          <cell r="A27" t="str">
            <v>Fine Gravel</v>
          </cell>
          <cell r="B27" t="str">
            <v>1.36 - 2.19</v>
          </cell>
          <cell r="C27" t="str">
            <v>0.25 - 0.38</v>
          </cell>
          <cell r="D27" t="str">
            <v>0.2 - 0.35</v>
          </cell>
        </row>
        <row r="28">
          <cell r="A28" t="str">
            <v>Medium Gravel</v>
          </cell>
          <cell r="B28" t="str">
            <v>1.36 - 2.19</v>
          </cell>
          <cell r="C28" t="str">
            <v>-</v>
          </cell>
          <cell r="D28" t="str">
            <v>0.15 - 0.25</v>
          </cell>
        </row>
        <row r="29">
          <cell r="A29" t="str">
            <v>Coarse Gravel</v>
          </cell>
          <cell r="B29" t="str">
            <v>1.36 - 2.19</v>
          </cell>
          <cell r="C29" t="str">
            <v>0.24 - 0.36</v>
          </cell>
          <cell r="D29" t="str">
            <v>0.1 - 0.25</v>
          </cell>
        </row>
        <row r="30">
          <cell r="A30" t="str">
            <v>Sandstone</v>
          </cell>
          <cell r="B30" t="str">
            <v>1.60 - 2.68</v>
          </cell>
          <cell r="C30" t="str">
            <v>0.05 - 0.30</v>
          </cell>
          <cell r="D30" t="str">
            <v>0.1 - 0.4</v>
          </cell>
        </row>
        <row r="31">
          <cell r="A31" t="str">
            <v>Siltstone</v>
          </cell>
          <cell r="B31" t="str">
            <v>-</v>
          </cell>
          <cell r="C31" t="str">
            <v>0.21- 0.41</v>
          </cell>
          <cell r="D31" t="str">
            <v>0.01 - 0.35</v>
          </cell>
        </row>
        <row r="32">
          <cell r="A32" t="str">
            <v>Shale</v>
          </cell>
          <cell r="B32" t="str">
            <v>1.54 - 3.17</v>
          </cell>
          <cell r="C32" t="str">
            <v>0.0 - 0.10</v>
          </cell>
          <cell r="D32" t="str">
            <v>-</v>
          </cell>
        </row>
        <row r="33">
          <cell r="A33" t="str">
            <v>Limestone</v>
          </cell>
          <cell r="B33" t="str">
            <v>1.74 - 2.79</v>
          </cell>
          <cell r="C33" t="str">
            <v>0.0 - 50</v>
          </cell>
          <cell r="D33" t="str">
            <v>0.01 - 0.24</v>
          </cell>
        </row>
        <row r="34">
          <cell r="A34" t="str">
            <v>Granite</v>
          </cell>
          <cell r="B34" t="str">
            <v>2.24 - 2.46</v>
          </cell>
          <cell r="C34" t="str">
            <v>-</v>
          </cell>
          <cell r="D34" t="str">
            <v>-</v>
          </cell>
        </row>
        <row r="35">
          <cell r="A35" t="str">
            <v>Basalt</v>
          </cell>
          <cell r="B35" t="str">
            <v>2.00 - 2.70</v>
          </cell>
          <cell r="C35" t="str">
            <v>0.03 - 0.35</v>
          </cell>
          <cell r="D35" t="str">
            <v>-</v>
          </cell>
        </row>
        <row r="36">
          <cell r="A36" t="str">
            <v>Volcanic Tuff</v>
          </cell>
          <cell r="B36" t="str">
            <v>-</v>
          </cell>
          <cell r="C36" t="str">
            <v>-</v>
          </cell>
          <cell r="D36" t="str">
            <v>0.02 - 0.35</v>
          </cell>
        </row>
        <row r="42">
          <cell r="A42" t="str">
            <v>medium sand</v>
          </cell>
          <cell r="B42" t="str">
            <v>fluvial-deltaic</v>
          </cell>
          <cell r="C42" t="str">
            <v>0.00053 - 0.0012</v>
          </cell>
          <cell r="D42">
            <v>0</v>
          </cell>
          <cell r="E42" t="str">
            <v>Hill AFB, Utah</v>
          </cell>
        </row>
        <row r="43">
          <cell r="A43" t="str">
            <v>fine sand</v>
          </cell>
          <cell r="B43">
            <v>0</v>
          </cell>
          <cell r="C43" t="str">
            <v>0.0006 - 0.0015</v>
          </cell>
          <cell r="D43">
            <v>0</v>
          </cell>
          <cell r="E43" t="str">
            <v>Bolling AFB, D.C.</v>
          </cell>
        </row>
        <row r="44">
          <cell r="A44" t="str">
            <v>fine to coarse sand</v>
          </cell>
          <cell r="B44" t="str">
            <v>back-barrier (marine)</v>
          </cell>
          <cell r="C44" t="str">
            <v>0.00026-0.007</v>
          </cell>
          <cell r="D44">
            <v>0</v>
          </cell>
          <cell r="E44" t="str">
            <v>Patrick AFB, Florida</v>
          </cell>
        </row>
        <row r="45">
          <cell r="A45" t="str">
            <v>organic silt and peat</v>
          </cell>
          <cell r="B45" t="str">
            <v>glacial (lacustrine)</v>
          </cell>
          <cell r="C45" t="str">
            <v>0.10-0.25</v>
          </cell>
          <cell r="D45">
            <v>0</v>
          </cell>
          <cell r="E45" t="str">
            <v>Elmendorf AFB, Alaska</v>
          </cell>
        </row>
        <row r="46">
          <cell r="A46" t="str">
            <v>silty sand</v>
          </cell>
          <cell r="B46" t="str">
            <v>glaciofluvial</v>
          </cell>
          <cell r="C46" t="str">
            <v>0.0007-0.008</v>
          </cell>
          <cell r="D46">
            <v>0</v>
          </cell>
          <cell r="E46" t="str">
            <v>Elmendorf AFB, Alaska</v>
          </cell>
        </row>
        <row r="47">
          <cell r="A47" t="str">
            <v>silt with sand, gravel and clay (glacial till)</v>
          </cell>
          <cell r="B47" t="str">
            <v>glacial moraine</v>
          </cell>
          <cell r="C47" t="str">
            <v>0.0017-0.0019</v>
          </cell>
          <cell r="D47">
            <v>0</v>
          </cell>
          <cell r="E47" t="str">
            <v>Elmendorf AFB, Alaska</v>
          </cell>
        </row>
        <row r="48">
          <cell r="A48" t="str">
            <v>medium sand to gravel</v>
          </cell>
          <cell r="B48" t="str">
            <v>glaciofluvial</v>
          </cell>
          <cell r="C48">
            <v>1.25E-3</v>
          </cell>
          <cell r="D48">
            <v>0</v>
          </cell>
          <cell r="E48" t="str">
            <v>Elmendorf AFB, Alaska</v>
          </cell>
        </row>
        <row r="49">
          <cell r="A49" t="str">
            <v>loess (silt)</v>
          </cell>
          <cell r="B49" t="str">
            <v>eolian</v>
          </cell>
          <cell r="C49" t="str">
            <v>0.00058-0.0016</v>
          </cell>
          <cell r="D49">
            <v>0</v>
          </cell>
          <cell r="E49" t="str">
            <v>Offutt AFB, Nebraska</v>
          </cell>
        </row>
        <row r="50">
          <cell r="A50" t="str">
            <v>fine - medium sand</v>
          </cell>
          <cell r="B50" t="str">
            <v>glacialfluvial or glaciolacustrine</v>
          </cell>
          <cell r="C50" t="str">
            <v>&lt;0.0006-0.0061</v>
          </cell>
          <cell r="D50">
            <v>0</v>
          </cell>
          <cell r="E50" t="str">
            <v>Truax Field, Madison Wisconsin</v>
          </cell>
        </row>
        <row r="51">
          <cell r="A51" t="str">
            <v>fine to medium sand</v>
          </cell>
          <cell r="B51" t="str">
            <v>glaciofluvial</v>
          </cell>
          <cell r="C51" t="str">
            <v>0.00021-0.019</v>
          </cell>
          <cell r="D51">
            <v>0</v>
          </cell>
          <cell r="E51" t="str">
            <v>King Salmon AFB, Fire Training Area, Alaska</v>
          </cell>
        </row>
        <row r="52">
          <cell r="A52" t="str">
            <v>fine to coarse sand</v>
          </cell>
          <cell r="B52" t="str">
            <v>glaciofluvial</v>
          </cell>
          <cell r="C52" t="str">
            <v>0.00029-0.073</v>
          </cell>
          <cell r="D52">
            <v>0</v>
          </cell>
          <cell r="E52" t="str">
            <v>Dover AFB, Deleware</v>
          </cell>
        </row>
        <row r="53">
          <cell r="A53" t="str">
            <v>sand</v>
          </cell>
          <cell r="B53" t="str">
            <v>fluvial</v>
          </cell>
          <cell r="C53">
            <v>5.7000000000000002E-3</v>
          </cell>
          <cell r="D53">
            <v>0</v>
          </cell>
          <cell r="E53" t="str">
            <v>Oconee River, Georgia</v>
          </cell>
        </row>
        <row r="54">
          <cell r="A54" t="str">
            <v>coarse silt</v>
          </cell>
          <cell r="B54" t="str">
            <v>fluvial</v>
          </cell>
          <cell r="C54">
            <v>2.9000000000000001E-2</v>
          </cell>
          <cell r="D54">
            <v>0</v>
          </cell>
          <cell r="E54" t="str">
            <v>Oconee River, Georgia</v>
          </cell>
        </row>
        <row r="55">
          <cell r="A55" t="str">
            <v>medium silt</v>
          </cell>
          <cell r="B55" t="str">
            <v>fluvial</v>
          </cell>
          <cell r="C55">
            <v>0.02</v>
          </cell>
          <cell r="D55">
            <v>0</v>
          </cell>
          <cell r="E55" t="str">
            <v>Oconee River, Georgia</v>
          </cell>
        </row>
        <row r="56">
          <cell r="A56" t="str">
            <v>fine silt</v>
          </cell>
          <cell r="B56" t="str">
            <v>fluvial</v>
          </cell>
          <cell r="C56">
            <v>2.2599999999999999E-2</v>
          </cell>
          <cell r="D56">
            <v>0</v>
          </cell>
          <cell r="E56" t="str">
            <v>Oconee River, Georgia</v>
          </cell>
        </row>
        <row r="57">
          <cell r="A57" t="str">
            <v>silt</v>
          </cell>
          <cell r="B57" t="str">
            <v>lacustrine</v>
          </cell>
          <cell r="C57">
            <v>1.1000000000000001E-3</v>
          </cell>
          <cell r="D57">
            <v>0</v>
          </cell>
          <cell r="E57" t="str">
            <v>Wildwood, Ontario</v>
          </cell>
        </row>
        <row r="58">
          <cell r="A58" t="str">
            <v>fine sand</v>
          </cell>
          <cell r="B58" t="str">
            <v>glaciofluvial</v>
          </cell>
          <cell r="C58" t="str">
            <v>0.00023-0.0012</v>
          </cell>
          <cell r="D58">
            <v>0</v>
          </cell>
          <cell r="E58" t="str">
            <v>Various Sites in Ontario</v>
          </cell>
        </row>
        <row r="59">
          <cell r="A59" t="str">
            <v>medium sand to gravel</v>
          </cell>
          <cell r="B59" t="str">
            <v>glaciofluvial</v>
          </cell>
          <cell r="C59" t="str">
            <v>0.00017-0.00065</v>
          </cell>
          <cell r="D59">
            <v>0</v>
          </cell>
          <cell r="E59" t="str">
            <v>Various Sites in Ontario</v>
          </cell>
        </row>
        <row r="66">
          <cell r="A66" t="str">
            <v>Clay</v>
          </cell>
          <cell r="B66" t="str">
            <v>0.34 - 0.60</v>
          </cell>
          <cell r="C66" t="str">
            <v>0.01 - 0.2</v>
          </cell>
          <cell r="D66">
            <v>17.5</v>
          </cell>
        </row>
        <row r="67">
          <cell r="A67" t="str">
            <v>Peat</v>
          </cell>
          <cell r="B67" t="str">
            <v>-</v>
          </cell>
          <cell r="C67" t="str">
            <v>0.3 - 0.5</v>
          </cell>
          <cell r="D67">
            <v>60</v>
          </cell>
        </row>
        <row r="68">
          <cell r="A68" t="str">
            <v>Glacial Sediments</v>
          </cell>
          <cell r="B68" t="str">
            <v>-</v>
          </cell>
          <cell r="C68" t="str">
            <v>0.05 - 0.2</v>
          </cell>
          <cell r="D68">
            <v>15</v>
          </cell>
        </row>
        <row r="69">
          <cell r="A69" t="str">
            <v>Sandy Clay</v>
          </cell>
          <cell r="B69" t="str">
            <v>-</v>
          </cell>
          <cell r="C69" t="str">
            <v>0.03 - 0.2</v>
          </cell>
          <cell r="D69">
            <v>17.5</v>
          </cell>
        </row>
        <row r="70">
          <cell r="A70" t="str">
            <v>Silt</v>
          </cell>
          <cell r="B70" t="str">
            <v>0.34 - 0.61</v>
          </cell>
          <cell r="C70" t="str">
            <v>0.01 - 0.3</v>
          </cell>
          <cell r="D70">
            <v>17.5</v>
          </cell>
        </row>
        <row r="71">
          <cell r="A71" t="str">
            <v>Loess</v>
          </cell>
          <cell r="B71" t="str">
            <v>-</v>
          </cell>
          <cell r="C71" t="str">
            <v>0.15 - 0.35</v>
          </cell>
          <cell r="D71">
            <v>20</v>
          </cell>
        </row>
        <row r="72">
          <cell r="A72" t="str">
            <v>Fine Sand</v>
          </cell>
          <cell r="B72" t="str">
            <v>0.26 - 0.53</v>
          </cell>
          <cell r="C72" t="str">
            <v>0.1 - 0.3</v>
          </cell>
          <cell r="D72">
            <v>40</v>
          </cell>
        </row>
        <row r="73">
          <cell r="A73" t="str">
            <v>Medium Sand</v>
          </cell>
          <cell r="B73" t="str">
            <v>-</v>
          </cell>
          <cell r="C73" t="str">
            <v>0.15 - 0.3</v>
          </cell>
          <cell r="D73">
            <v>50</v>
          </cell>
          <cell r="E73">
            <v>0</v>
          </cell>
        </row>
        <row r="74">
          <cell r="A74" t="str">
            <v>Coarse Sand</v>
          </cell>
          <cell r="B74" t="str">
            <v>0.31 - 0.46</v>
          </cell>
          <cell r="C74" t="str">
            <v>0.2 - 0.35</v>
          </cell>
          <cell r="D74">
            <v>60</v>
          </cell>
          <cell r="E74">
            <v>0</v>
          </cell>
        </row>
        <row r="75">
          <cell r="A75" t="str">
            <v>Gravely Sand</v>
          </cell>
          <cell r="B75" t="str">
            <v>-</v>
          </cell>
          <cell r="C75" t="str">
            <v>0.2 - 0.35</v>
          </cell>
          <cell r="D75">
            <v>80</v>
          </cell>
          <cell r="E75">
            <v>0</v>
          </cell>
        </row>
        <row r="76">
          <cell r="A76" t="str">
            <v>Fine Gravel</v>
          </cell>
          <cell r="B76" t="str">
            <v>0.25 - 0.38</v>
          </cell>
          <cell r="C76" t="str">
            <v>0.2 - 0.35</v>
          </cell>
          <cell r="D76">
            <v>80</v>
          </cell>
          <cell r="E76">
            <v>0</v>
          </cell>
        </row>
        <row r="77">
          <cell r="A77" t="str">
            <v>Medium Gravel</v>
          </cell>
          <cell r="B77" t="str">
            <v>-</v>
          </cell>
          <cell r="C77" t="str">
            <v>0.15 - 0.25</v>
          </cell>
          <cell r="D77">
            <v>60</v>
          </cell>
          <cell r="E77">
            <v>0</v>
          </cell>
        </row>
        <row r="78">
          <cell r="A78" t="str">
            <v>Coarse Gravel</v>
          </cell>
          <cell r="B78" t="str">
            <v>0.24 - 0.36</v>
          </cell>
          <cell r="C78" t="str">
            <v>0.1 - 0.25</v>
          </cell>
          <cell r="D78">
            <v>60</v>
          </cell>
          <cell r="E78">
            <v>0</v>
          </cell>
        </row>
        <row r="79">
          <cell r="A79" t="str">
            <v>Sandstone</v>
          </cell>
          <cell r="B79" t="str">
            <v>0.05 - 0.30</v>
          </cell>
          <cell r="C79" t="str">
            <v>0.1 - 0.4</v>
          </cell>
          <cell r="D79">
            <v>25</v>
          </cell>
          <cell r="E79">
            <v>0</v>
          </cell>
        </row>
        <row r="80">
          <cell r="A80" t="str">
            <v>Siltstone</v>
          </cell>
          <cell r="B80" t="str">
            <v>0.21- 0.41</v>
          </cell>
          <cell r="C80" t="str">
            <v>0.01 - 0.35</v>
          </cell>
          <cell r="D80">
            <v>15</v>
          </cell>
          <cell r="E80">
            <v>0</v>
          </cell>
        </row>
        <row r="81">
          <cell r="A81" t="str">
            <v>Shale</v>
          </cell>
          <cell r="B81" t="str">
            <v>0.0 - 0.10</v>
          </cell>
          <cell r="C81" t="str">
            <v>-</v>
          </cell>
          <cell r="D81">
            <v>0</v>
          </cell>
          <cell r="E81">
            <v>0</v>
          </cell>
        </row>
        <row r="82">
          <cell r="A82" t="str">
            <v>Limestone</v>
          </cell>
          <cell r="B82" t="str">
            <v>0.0 - 50</v>
          </cell>
          <cell r="C82" t="str">
            <v>0.01 - 0.24</v>
          </cell>
          <cell r="D82">
            <v>30</v>
          </cell>
          <cell r="E82">
            <v>0</v>
          </cell>
        </row>
        <row r="83">
          <cell r="A83" t="str">
            <v>Granite</v>
          </cell>
          <cell r="B83" t="str">
            <v>-</v>
          </cell>
          <cell r="C83" t="str">
            <v>-</v>
          </cell>
          <cell r="D83">
            <v>0</v>
          </cell>
          <cell r="E83">
            <v>0</v>
          </cell>
        </row>
        <row r="84">
          <cell r="A84" t="str">
            <v>Basalt</v>
          </cell>
          <cell r="B84" t="str">
            <v>0.03 - 0.35</v>
          </cell>
          <cell r="C84" t="str">
            <v>-</v>
          </cell>
          <cell r="D84">
            <v>0</v>
          </cell>
          <cell r="E84">
            <v>0</v>
          </cell>
        </row>
        <row r="85">
          <cell r="A85" t="str">
            <v>Volcanic Tuff</v>
          </cell>
          <cell r="B85" t="str">
            <v>-</v>
          </cell>
          <cell r="C85" t="str">
            <v>0.02 - 0.35</v>
          </cell>
          <cell r="D85">
            <v>0</v>
          </cell>
          <cell r="E85">
            <v>0</v>
          </cell>
        </row>
        <row r="86">
          <cell r="A86" t="str">
            <v>Default Values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Gravel</v>
          </cell>
          <cell r="B87">
            <v>0.3</v>
          </cell>
          <cell r="C87">
            <v>0.2</v>
          </cell>
          <cell r="D87">
            <v>75</v>
          </cell>
          <cell r="E87" t="str">
            <v>7-30</v>
          </cell>
        </row>
        <row r="88">
          <cell r="A88" t="str">
            <v>Sand</v>
          </cell>
          <cell r="B88">
            <v>0.33</v>
          </cell>
          <cell r="C88">
            <v>0.25</v>
          </cell>
          <cell r="D88">
            <v>60</v>
          </cell>
          <cell r="E88" t="str">
            <v>5-25</v>
          </cell>
        </row>
        <row r="89">
          <cell r="A89" t="str">
            <v>Silty Sand</v>
          </cell>
          <cell r="B89">
            <v>0.4</v>
          </cell>
          <cell r="C89">
            <v>0.2</v>
          </cell>
          <cell r="D89">
            <v>30</v>
          </cell>
          <cell r="E89" t="str">
            <v>3-10</v>
          </cell>
        </row>
        <row r="90">
          <cell r="A90" t="str">
            <v>Silt</v>
          </cell>
          <cell r="B90">
            <v>0.4</v>
          </cell>
          <cell r="C90">
            <v>0.15</v>
          </cell>
          <cell r="D90">
            <v>17.5</v>
          </cell>
          <cell r="E90" t="str">
            <v>3-6</v>
          </cell>
        </row>
        <row r="91">
          <cell r="A91" t="str">
            <v>Clay</v>
          </cell>
          <cell r="B91">
            <v>0.45</v>
          </cell>
          <cell r="C91">
            <v>0.1</v>
          </cell>
          <cell r="D91">
            <v>17.5</v>
          </cell>
          <cell r="E91" t="str">
            <v>3-6</v>
          </cell>
        </row>
        <row r="99">
          <cell r="A99" t="str">
            <v>Clay</v>
          </cell>
          <cell r="B99" t="str">
            <v>0.34 - 0.60</v>
          </cell>
          <cell r="C99" t="str">
            <v>0.01 - 0.2</v>
          </cell>
          <cell r="D99">
            <v>20.299999999999997</v>
          </cell>
        </row>
        <row r="100">
          <cell r="A100" t="str">
            <v>Peat</v>
          </cell>
          <cell r="B100" t="str">
            <v>-</v>
          </cell>
          <cell r="C100" t="str">
            <v>0.3 - 0.5</v>
          </cell>
          <cell r="D100">
            <v>60</v>
          </cell>
        </row>
        <row r="101">
          <cell r="A101" t="str">
            <v>Glacial Sediments</v>
          </cell>
          <cell r="B101" t="str">
            <v>-</v>
          </cell>
          <cell r="C101" t="str">
            <v>0.05 - 0.2</v>
          </cell>
          <cell r="D101">
            <v>15</v>
          </cell>
        </row>
        <row r="102">
          <cell r="A102" t="str">
            <v>Sandy Clay</v>
          </cell>
          <cell r="B102" t="str">
            <v>-</v>
          </cell>
          <cell r="C102" t="str">
            <v>0.03 - 0.2</v>
          </cell>
          <cell r="D102">
            <v>17.5</v>
          </cell>
        </row>
        <row r="103">
          <cell r="A103" t="str">
            <v>Silt</v>
          </cell>
          <cell r="B103" t="str">
            <v>0.34 - 0.61</v>
          </cell>
          <cell r="C103" t="str">
            <v>0.01 - 0.3</v>
          </cell>
          <cell r="D103">
            <v>17.5</v>
          </cell>
        </row>
        <row r="104">
          <cell r="A104" t="str">
            <v>Loess</v>
          </cell>
          <cell r="B104" t="str">
            <v>-</v>
          </cell>
          <cell r="C104" t="str">
            <v>0.15 - 0.35</v>
          </cell>
          <cell r="D104">
            <v>22.799999999999997</v>
          </cell>
        </row>
        <row r="105">
          <cell r="A105" t="str">
            <v>Fine Sand</v>
          </cell>
          <cell r="B105" t="str">
            <v>0.26 - 0.53</v>
          </cell>
          <cell r="C105" t="str">
            <v>0.1 - 0.3</v>
          </cell>
          <cell r="D105">
            <v>53.2</v>
          </cell>
        </row>
        <row r="106">
          <cell r="A106" t="str">
            <v>Medium Sand</v>
          </cell>
          <cell r="B106" t="str">
            <v>-</v>
          </cell>
          <cell r="C106" t="str">
            <v>0.15 - 0.3</v>
          </cell>
          <cell r="D106">
            <v>62.5</v>
          </cell>
        </row>
        <row r="107">
          <cell r="A107" t="str">
            <v>Coarse Sand</v>
          </cell>
          <cell r="B107" t="str">
            <v>0.31 - 0.46</v>
          </cell>
          <cell r="C107" t="str">
            <v>0.2 - 0.35</v>
          </cell>
          <cell r="D107">
            <v>90</v>
          </cell>
        </row>
        <row r="108">
          <cell r="A108" t="str">
            <v>Gravely Sand</v>
          </cell>
          <cell r="B108" t="str">
            <v>-</v>
          </cell>
          <cell r="C108" t="str">
            <v>0.2 - 0.35</v>
          </cell>
          <cell r="D108">
            <v>100</v>
          </cell>
        </row>
        <row r="109">
          <cell r="A109" t="str">
            <v>Fine Gravel</v>
          </cell>
          <cell r="B109" t="str">
            <v>0.25 - 0.38</v>
          </cell>
          <cell r="C109" t="str">
            <v>0.2 - 0.35</v>
          </cell>
          <cell r="D109">
            <v>100</v>
          </cell>
        </row>
        <row r="110">
          <cell r="A110" t="str">
            <v>Medium Gravel</v>
          </cell>
          <cell r="B110" t="str">
            <v>-</v>
          </cell>
          <cell r="C110" t="str">
            <v>0.15 - 0.25</v>
          </cell>
          <cell r="D110">
            <v>72</v>
          </cell>
        </row>
        <row r="111">
          <cell r="A111" t="str">
            <v>Coarse Gravel</v>
          </cell>
          <cell r="B111" t="str">
            <v>0.24 - 0.36</v>
          </cell>
          <cell r="C111" t="str">
            <v>0.1 - 0.25</v>
          </cell>
          <cell r="D111">
            <v>72</v>
          </cell>
        </row>
        <row r="112">
          <cell r="A112" t="str">
            <v>Sandstone</v>
          </cell>
          <cell r="B112" t="str">
            <v>0.05 - 0.30</v>
          </cell>
          <cell r="C112" t="str">
            <v>0.1 - 0.4</v>
          </cell>
          <cell r="D112">
            <v>31.25</v>
          </cell>
        </row>
        <row r="113">
          <cell r="A113" t="str">
            <v>Siltstone</v>
          </cell>
          <cell r="B113" t="str">
            <v>0.21- 0.41</v>
          </cell>
          <cell r="C113" t="str">
            <v>0.01 - 0.35</v>
          </cell>
          <cell r="D113">
            <v>18</v>
          </cell>
        </row>
        <row r="114">
          <cell r="A114" t="str">
            <v>Shale</v>
          </cell>
          <cell r="B114" t="str">
            <v>0.0 - 0.10</v>
          </cell>
          <cell r="C114" t="str">
            <v>-</v>
          </cell>
          <cell r="D114">
            <v>20</v>
          </cell>
        </row>
        <row r="115">
          <cell r="A115" t="str">
            <v>Limestone</v>
          </cell>
          <cell r="B115" t="str">
            <v>0.0 - 50</v>
          </cell>
          <cell r="C115" t="str">
            <v>0.01 - 0.24</v>
          </cell>
          <cell r="D115">
            <v>39.900000000000006</v>
          </cell>
        </row>
        <row r="116">
          <cell r="A116" t="str">
            <v>Granite</v>
          </cell>
          <cell r="B116" t="str">
            <v>-</v>
          </cell>
          <cell r="C116" t="str">
            <v>-</v>
          </cell>
          <cell r="D116">
            <v>10</v>
          </cell>
        </row>
        <row r="117">
          <cell r="A117" t="str">
            <v>Basalt</v>
          </cell>
          <cell r="B117" t="str">
            <v>0.03 - 0.35</v>
          </cell>
          <cell r="C117" t="str">
            <v>-</v>
          </cell>
          <cell r="D117">
            <v>10</v>
          </cell>
        </row>
        <row r="118">
          <cell r="A118" t="str">
            <v>Volcanic Tuff</v>
          </cell>
          <cell r="B118" t="str">
            <v>-</v>
          </cell>
          <cell r="C118" t="str">
            <v>0.02 - 0.35</v>
          </cell>
          <cell r="D118">
            <v>15</v>
          </cell>
          <cell r="E118">
            <v>0</v>
          </cell>
        </row>
        <row r="119">
          <cell r="A119" t="str">
            <v>Default Values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Gravel</v>
          </cell>
          <cell r="B120">
            <v>0.3</v>
          </cell>
          <cell r="C120">
            <v>0.2</v>
          </cell>
          <cell r="D120">
            <v>100</v>
          </cell>
          <cell r="E120" t="str">
            <v>10-50</v>
          </cell>
        </row>
        <row r="121">
          <cell r="A121" t="str">
            <v>Sand</v>
          </cell>
          <cell r="B121">
            <v>0.33</v>
          </cell>
          <cell r="C121">
            <v>0.25</v>
          </cell>
          <cell r="D121">
            <v>85</v>
          </cell>
          <cell r="E121" t="str">
            <v>5-30</v>
          </cell>
        </row>
        <row r="122">
          <cell r="A122" t="str">
            <v>Silty Sand</v>
          </cell>
          <cell r="B122">
            <v>0.4</v>
          </cell>
          <cell r="C122">
            <v>0.2</v>
          </cell>
          <cell r="D122">
            <v>40</v>
          </cell>
          <cell r="E122" t="str">
            <v>3-15</v>
          </cell>
        </row>
        <row r="123">
          <cell r="A123" t="str">
            <v>Silt</v>
          </cell>
          <cell r="B123">
            <v>0.4</v>
          </cell>
          <cell r="C123">
            <v>0.15</v>
          </cell>
          <cell r="D123">
            <v>17.5</v>
          </cell>
          <cell r="E123" t="str">
            <v>3-10</v>
          </cell>
        </row>
        <row r="124">
          <cell r="A124" t="str">
            <v>Clay</v>
          </cell>
          <cell r="B124">
            <v>0.45</v>
          </cell>
          <cell r="C124">
            <v>0.1</v>
          </cell>
          <cell r="D124">
            <v>17.5</v>
          </cell>
          <cell r="E124" t="str">
            <v>3-7</v>
          </cell>
        </row>
      </sheetData>
      <sheetData sheetId="6" refreshError="1">
        <row r="3">
          <cell r="B3">
            <v>8.3454044872932922</v>
          </cell>
        </row>
        <row r="41">
          <cell r="G41">
            <v>9.9999999999999995E-7</v>
          </cell>
        </row>
        <row r="44">
          <cell r="C44">
            <v>2.204622621848776E-6</v>
          </cell>
        </row>
        <row r="53">
          <cell r="G53">
            <v>3.7854117999999999</v>
          </cell>
        </row>
        <row r="54">
          <cell r="G54">
            <v>28.316846592000005</v>
          </cell>
        </row>
        <row r="55">
          <cell r="C55">
            <v>7.4805194500000001</v>
          </cell>
        </row>
        <row r="58">
          <cell r="C58">
            <v>8.3454044872932922</v>
          </cell>
        </row>
        <row r="59">
          <cell r="C59">
            <v>62.427960585314743</v>
          </cell>
        </row>
        <row r="62">
          <cell r="G62">
            <v>3.5277777777777776E-4</v>
          </cell>
        </row>
        <row r="63">
          <cell r="C63">
            <v>365.25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2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25"/>
  <sheetViews>
    <sheetView tabSelected="1" workbookViewId="0">
      <selection activeCell="A32" sqref="A1:XFD1048576"/>
    </sheetView>
  </sheetViews>
  <sheetFormatPr baseColWidth="10" defaultColWidth="8.83203125" defaultRowHeight="13" x14ac:dyDescent="0.15"/>
  <cols>
    <col min="1" max="1" width="100.5" style="205" customWidth="1"/>
    <col min="2" max="16384" width="8.83203125" style="205"/>
  </cols>
  <sheetData>
    <row r="1" spans="1:1" x14ac:dyDescent="0.15">
      <c r="A1" s="210"/>
    </row>
    <row r="2" spans="1:1" x14ac:dyDescent="0.15">
      <c r="A2" s="211"/>
    </row>
    <row r="3" spans="1:1" x14ac:dyDescent="0.15">
      <c r="A3" s="211"/>
    </row>
    <row r="5" spans="1:1" ht="16" x14ac:dyDescent="0.2">
      <c r="A5" s="207" t="s">
        <v>106</v>
      </c>
    </row>
    <row r="7" spans="1:1" x14ac:dyDescent="0.15">
      <c r="A7" s="208" t="s">
        <v>100</v>
      </c>
    </row>
    <row r="9" spans="1:1" ht="26" x14ac:dyDescent="0.15">
      <c r="A9" s="206" t="s">
        <v>105</v>
      </c>
    </row>
    <row r="11" spans="1:1" ht="26" x14ac:dyDescent="0.15">
      <c r="A11" s="206" t="s">
        <v>102</v>
      </c>
    </row>
    <row r="13" spans="1:1" x14ac:dyDescent="0.15">
      <c r="A13" s="205" t="s">
        <v>101</v>
      </c>
    </row>
    <row r="15" spans="1:1" x14ac:dyDescent="0.15">
      <c r="A15" s="205" t="s">
        <v>103</v>
      </c>
    </row>
    <row r="17" spans="1:1" x14ac:dyDescent="0.15">
      <c r="A17" s="205" t="s">
        <v>104</v>
      </c>
    </row>
    <row r="19" spans="1:1" x14ac:dyDescent="0.15">
      <c r="A19" s="205" t="s">
        <v>109</v>
      </c>
    </row>
    <row r="21" spans="1:1" x14ac:dyDescent="0.15">
      <c r="A21" s="205" t="s">
        <v>108</v>
      </c>
    </row>
    <row r="23" spans="1:1" s="209" customFormat="1" x14ac:dyDescent="0.15">
      <c r="A23" s="209" t="s">
        <v>110</v>
      </c>
    </row>
    <row r="25" spans="1:1" ht="26" x14ac:dyDescent="0.15">
      <c r="A25" s="206" t="s">
        <v>107</v>
      </c>
    </row>
  </sheetData>
  <mergeCells count="1">
    <mergeCell ref="A1:A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FFFF00"/>
    <pageSetUpPr fitToPage="1"/>
  </sheetPr>
  <dimension ref="A1:BJ236"/>
  <sheetViews>
    <sheetView showGridLines="0" zoomScaleSheetLayoutView="100" workbookViewId="0">
      <selection activeCell="O8" sqref="O8"/>
    </sheetView>
  </sheetViews>
  <sheetFormatPr baseColWidth="10" defaultColWidth="8.83203125" defaultRowHeight="13" x14ac:dyDescent="0.15"/>
  <cols>
    <col min="1" max="1" width="38.83203125" style="4" customWidth="1"/>
    <col min="2" max="2" width="12.5" style="4" customWidth="1"/>
    <col min="3" max="3" width="13.1640625" style="4" customWidth="1"/>
    <col min="4" max="4" width="10.83203125" style="4" customWidth="1"/>
    <col min="5" max="5" width="12.6640625" style="4" customWidth="1"/>
    <col min="6" max="6" width="8.83203125" style="4"/>
    <col min="7" max="7" width="4.6640625" style="4" customWidth="1"/>
    <col min="8" max="53" width="9.1640625" style="56" customWidth="1"/>
    <col min="54" max="62" width="8.83203125" style="56"/>
    <col min="63" max="16384" width="8.83203125" style="4"/>
  </cols>
  <sheetData>
    <row r="1" spans="1:13" ht="105.75" customHeight="1" thickTop="1" thickBot="1" x14ac:dyDescent="0.2">
      <c r="A1" s="1"/>
      <c r="B1" s="2"/>
      <c r="C1" s="2"/>
      <c r="D1" s="2"/>
      <c r="E1" s="2"/>
      <c r="F1" s="2"/>
      <c r="G1" s="3"/>
    </row>
    <row r="2" spans="1:13" ht="27" customHeight="1" thickBot="1" x14ac:dyDescent="0.35">
      <c r="A2" s="214" t="s">
        <v>0</v>
      </c>
      <c r="B2" s="215"/>
      <c r="C2" s="215"/>
      <c r="D2" s="215"/>
      <c r="E2" s="215"/>
      <c r="F2" s="215"/>
      <c r="G2" s="216"/>
      <c r="H2" s="57"/>
      <c r="I2" s="57"/>
      <c r="J2" s="57"/>
      <c r="K2" s="57"/>
      <c r="L2" s="57"/>
      <c r="M2" s="57"/>
    </row>
    <row r="3" spans="1:13" ht="24" x14ac:dyDescent="0.3">
      <c r="A3" s="217" t="s">
        <v>46</v>
      </c>
      <c r="B3" s="218"/>
      <c r="C3" s="218"/>
      <c r="D3" s="218"/>
      <c r="E3" s="218"/>
      <c r="F3" s="219"/>
      <c r="G3" s="220"/>
      <c r="H3" s="58"/>
      <c r="I3" s="57"/>
      <c r="J3" s="57"/>
      <c r="K3" s="57"/>
      <c r="L3" s="57"/>
      <c r="M3" s="57"/>
    </row>
    <row r="4" spans="1:13" ht="24" x14ac:dyDescent="0.3">
      <c r="A4" s="5" t="s">
        <v>1</v>
      </c>
      <c r="B4" s="44" t="s">
        <v>1</v>
      </c>
      <c r="C4" s="45"/>
      <c r="D4" s="45"/>
      <c r="E4" s="46"/>
      <c r="F4" s="85"/>
      <c r="G4" s="47"/>
      <c r="H4" s="58"/>
      <c r="I4" s="57"/>
      <c r="J4" s="57"/>
      <c r="K4" s="57"/>
      <c r="L4" s="57"/>
      <c r="M4" s="57"/>
    </row>
    <row r="5" spans="1:13" ht="24" x14ac:dyDescent="0.3">
      <c r="A5" s="5" t="s">
        <v>2</v>
      </c>
      <c r="B5" s="44" t="s">
        <v>52</v>
      </c>
      <c r="C5" s="45"/>
      <c r="D5" s="45"/>
      <c r="E5" s="46"/>
      <c r="F5" s="85"/>
      <c r="G5" s="47"/>
      <c r="H5" s="58"/>
      <c r="I5" s="57"/>
      <c r="J5" s="57"/>
      <c r="K5" s="57"/>
      <c r="L5" s="57"/>
      <c r="M5" s="57"/>
    </row>
    <row r="6" spans="1:13" ht="24" x14ac:dyDescent="0.3">
      <c r="A6" s="5" t="s">
        <v>3</v>
      </c>
      <c r="B6" s="44" t="s">
        <v>88</v>
      </c>
      <c r="C6" s="45"/>
      <c r="D6" s="45"/>
      <c r="E6" s="46"/>
      <c r="F6" s="85"/>
      <c r="G6" s="47"/>
      <c r="H6" s="58"/>
      <c r="I6" s="57"/>
      <c r="J6" s="57"/>
      <c r="K6" s="57"/>
      <c r="L6" s="57"/>
      <c r="M6" s="57"/>
    </row>
    <row r="7" spans="1:13" ht="29" x14ac:dyDescent="0.3">
      <c r="A7" s="5" t="s">
        <v>4</v>
      </c>
      <c r="B7" s="44"/>
      <c r="C7" s="45"/>
      <c r="D7" s="46"/>
      <c r="E7" s="46"/>
      <c r="F7" s="85"/>
      <c r="G7" s="47"/>
      <c r="H7" s="58"/>
      <c r="I7" s="57"/>
      <c r="J7" s="57"/>
      <c r="K7" s="57"/>
      <c r="L7" s="57"/>
      <c r="M7" s="57"/>
    </row>
    <row r="8" spans="1:13" ht="24" x14ac:dyDescent="0.3">
      <c r="A8" s="5" t="s">
        <v>44</v>
      </c>
      <c r="B8" s="44"/>
      <c r="C8" s="45"/>
      <c r="D8" s="46"/>
      <c r="E8" s="46"/>
      <c r="F8" s="85"/>
      <c r="G8" s="47"/>
      <c r="H8" s="58"/>
      <c r="I8" s="57"/>
      <c r="J8" s="57"/>
      <c r="K8" s="57"/>
      <c r="L8" s="57"/>
      <c r="M8" s="57"/>
    </row>
    <row r="9" spans="1:13" ht="24" x14ac:dyDescent="0.3">
      <c r="A9" s="5" t="s">
        <v>6</v>
      </c>
      <c r="B9" s="44"/>
      <c r="C9" s="45"/>
      <c r="D9" s="46"/>
      <c r="E9" s="46"/>
      <c r="F9" s="187" t="s">
        <v>90</v>
      </c>
      <c r="G9" s="188"/>
      <c r="H9" s="58"/>
      <c r="I9" s="57"/>
      <c r="J9" s="57"/>
      <c r="K9" s="57"/>
      <c r="L9" s="57"/>
      <c r="M9" s="57"/>
    </row>
    <row r="10" spans="1:13" ht="24" x14ac:dyDescent="0.3">
      <c r="A10" s="5" t="s">
        <v>7</v>
      </c>
      <c r="B10" s="44"/>
      <c r="C10" s="45"/>
      <c r="D10" s="45"/>
      <c r="E10" s="46"/>
      <c r="F10" s="85"/>
      <c r="G10" s="47"/>
      <c r="H10" s="59"/>
      <c r="I10" s="57"/>
      <c r="J10" s="57"/>
      <c r="K10" s="57"/>
      <c r="L10" s="57"/>
      <c r="M10" s="57"/>
    </row>
    <row r="11" spans="1:13" ht="24" x14ac:dyDescent="0.3">
      <c r="A11" s="5" t="s">
        <v>9</v>
      </c>
      <c r="B11" s="91"/>
      <c r="C11" s="48"/>
      <c r="D11" s="48"/>
      <c r="E11" s="48"/>
      <c r="F11" s="86"/>
      <c r="G11" s="49"/>
      <c r="H11" s="59"/>
      <c r="I11" s="57"/>
      <c r="J11" s="57"/>
      <c r="K11" s="57"/>
      <c r="L11" s="57"/>
      <c r="M11" s="57"/>
    </row>
    <row r="12" spans="1:13" ht="24" x14ac:dyDescent="0.3">
      <c r="A12" s="5" t="s">
        <v>10</v>
      </c>
      <c r="B12" s="92"/>
      <c r="C12" s="48"/>
      <c r="D12" s="48"/>
      <c r="E12" s="48"/>
      <c r="F12" s="86"/>
      <c r="G12" s="49"/>
      <c r="H12" s="59"/>
      <c r="I12" s="57"/>
      <c r="J12" s="57"/>
      <c r="K12" s="57"/>
      <c r="L12" s="57"/>
      <c r="M12" s="57"/>
    </row>
    <row r="13" spans="1:13" ht="29.25" customHeight="1" x14ac:dyDescent="0.15">
      <c r="A13" s="6" t="s">
        <v>11</v>
      </c>
      <c r="B13" s="7"/>
      <c r="C13" s="7"/>
      <c r="D13" s="8"/>
      <c r="E13" s="8"/>
      <c r="F13" s="9"/>
      <c r="G13" s="10"/>
    </row>
    <row r="14" spans="1:13" x14ac:dyDescent="0.15">
      <c r="A14" s="11" t="s">
        <v>12</v>
      </c>
      <c r="B14" s="212">
        <v>50</v>
      </c>
      <c r="C14" s="213"/>
      <c r="D14" s="193" t="s">
        <v>13</v>
      </c>
      <c r="E14" s="9"/>
      <c r="F14" s="9"/>
      <c r="G14" s="10"/>
    </row>
    <row r="15" spans="1:13" x14ac:dyDescent="0.15">
      <c r="A15" s="11" t="s">
        <v>14</v>
      </c>
      <c r="B15" s="212">
        <v>50</v>
      </c>
      <c r="C15" s="213"/>
      <c r="D15" s="193" t="s">
        <v>13</v>
      </c>
      <c r="E15" s="9"/>
      <c r="F15" s="9"/>
      <c r="G15" s="10"/>
    </row>
    <row r="16" spans="1:13" ht="15" x14ac:dyDescent="0.15">
      <c r="A16" s="11" t="s">
        <v>15</v>
      </c>
      <c r="B16" s="240">
        <f>B14*B15</f>
        <v>2500</v>
      </c>
      <c r="C16" s="241"/>
      <c r="D16" s="193" t="s">
        <v>16</v>
      </c>
      <c r="E16" s="9"/>
      <c r="F16" s="9"/>
      <c r="G16" s="10"/>
      <c r="J16" s="60"/>
      <c r="K16" s="61"/>
      <c r="L16" s="62"/>
    </row>
    <row r="17" spans="1:62" s="16" customFormat="1" x14ac:dyDescent="0.15">
      <c r="A17" s="13" t="s">
        <v>17</v>
      </c>
      <c r="B17" s="242">
        <v>10</v>
      </c>
      <c r="C17" s="243"/>
      <c r="D17" s="192" t="s">
        <v>18</v>
      </c>
      <c r="E17" s="14"/>
      <c r="F17" s="14"/>
      <c r="G17" s="15"/>
      <c r="H17" s="63"/>
      <c r="I17" s="63"/>
      <c r="J17" s="64"/>
      <c r="K17" s="64"/>
      <c r="L17" s="64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</row>
    <row r="18" spans="1:62" s="16" customFormat="1" x14ac:dyDescent="0.15">
      <c r="A18" s="11" t="s">
        <v>19</v>
      </c>
      <c r="B18" s="242">
        <v>20</v>
      </c>
      <c r="C18" s="243"/>
      <c r="D18" s="192" t="s">
        <v>18</v>
      </c>
      <c r="E18" s="14"/>
      <c r="F18" s="14"/>
      <c r="G18" s="15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</row>
    <row r="19" spans="1:62" x14ac:dyDescent="0.15">
      <c r="A19" s="11" t="s">
        <v>20</v>
      </c>
      <c r="B19" s="240">
        <f>B18-B17</f>
        <v>10</v>
      </c>
      <c r="C19" s="241"/>
      <c r="D19" s="119"/>
      <c r="E19" s="9"/>
      <c r="F19" s="9"/>
      <c r="G19" s="10"/>
    </row>
    <row r="20" spans="1:62" ht="26" x14ac:dyDescent="0.15">
      <c r="A20" s="17" t="s">
        <v>21</v>
      </c>
      <c r="B20" s="212" t="s">
        <v>22</v>
      </c>
      <c r="C20" s="213"/>
      <c r="D20" s="119"/>
      <c r="E20" s="9"/>
      <c r="F20" s="9"/>
      <c r="G20" s="10"/>
    </row>
    <row r="21" spans="1:62" ht="12.75" customHeight="1" x14ac:dyDescent="0.15">
      <c r="A21" s="11" t="s">
        <v>89</v>
      </c>
      <c r="B21" s="230">
        <v>2</v>
      </c>
      <c r="C21" s="231"/>
      <c r="D21" s="119" t="s">
        <v>13</v>
      </c>
      <c r="E21" s="9"/>
      <c r="F21" s="9"/>
      <c r="G21" s="10"/>
    </row>
    <row r="22" spans="1:62" x14ac:dyDescent="0.15">
      <c r="A22" s="11"/>
      <c r="B22" s="244"/>
      <c r="C22" s="244"/>
      <c r="D22" s="9"/>
      <c r="E22" s="244"/>
      <c r="F22" s="244"/>
      <c r="G22" s="245"/>
    </row>
    <row r="23" spans="1:62" x14ac:dyDescent="0.15">
      <c r="A23" s="17"/>
      <c r="B23" s="19"/>
      <c r="C23" s="54"/>
      <c r="D23" s="19"/>
      <c r="E23" s="88"/>
      <c r="F23" s="8"/>
      <c r="G23" s="20"/>
      <c r="H23" s="65"/>
      <c r="I23" s="66"/>
    </row>
    <row r="24" spans="1:62" ht="30.75" customHeight="1" x14ac:dyDescent="0.15">
      <c r="A24" s="21" t="s">
        <v>23</v>
      </c>
      <c r="B24" s="189" t="s">
        <v>91</v>
      </c>
      <c r="C24" s="190" t="s">
        <v>92</v>
      </c>
      <c r="D24" s="189" t="s">
        <v>93</v>
      </c>
      <c r="E24" s="191" t="s">
        <v>94</v>
      </c>
      <c r="F24" s="7"/>
      <c r="G24" s="23"/>
      <c r="H24" s="67"/>
      <c r="I24" s="68"/>
      <c r="J24" s="62"/>
      <c r="K24" s="62"/>
      <c r="L24" s="62"/>
      <c r="M24" s="62"/>
      <c r="N24" s="62"/>
    </row>
    <row r="25" spans="1:62" x14ac:dyDescent="0.15">
      <c r="A25" s="24" t="s">
        <v>24</v>
      </c>
      <c r="B25" s="22"/>
      <c r="C25" s="55" t="s">
        <v>25</v>
      </c>
      <c r="D25" s="22"/>
      <c r="E25" s="89" t="s">
        <v>25</v>
      </c>
      <c r="F25" s="7"/>
      <c r="G25" s="23"/>
      <c r="H25" s="67"/>
      <c r="I25" s="68"/>
      <c r="J25" s="62"/>
      <c r="K25" s="62"/>
      <c r="L25" s="62"/>
      <c r="M25" s="62"/>
      <c r="N25" s="62"/>
    </row>
    <row r="26" spans="1:62" x14ac:dyDescent="0.15">
      <c r="A26" s="11" t="s">
        <v>26</v>
      </c>
      <c r="B26" s="96"/>
      <c r="C26" s="25"/>
      <c r="D26" s="98"/>
      <c r="E26" s="94"/>
      <c r="F26" s="26"/>
      <c r="G26" s="27"/>
      <c r="H26" s="69"/>
      <c r="I26" s="70"/>
      <c r="J26" s="62"/>
      <c r="K26" s="62"/>
      <c r="L26" s="62"/>
      <c r="M26" s="62"/>
      <c r="N26" s="62"/>
    </row>
    <row r="27" spans="1:62" x14ac:dyDescent="0.15">
      <c r="A27" s="11" t="s">
        <v>27</v>
      </c>
      <c r="B27" s="96"/>
      <c r="C27" s="25"/>
      <c r="D27" s="98"/>
      <c r="E27" s="94"/>
      <c r="F27" s="26"/>
      <c r="G27" s="27"/>
      <c r="H27" s="69"/>
      <c r="I27" s="70"/>
      <c r="J27" s="62"/>
      <c r="K27" s="62"/>
      <c r="L27" s="62"/>
      <c r="M27" s="62"/>
      <c r="N27" s="62"/>
    </row>
    <row r="28" spans="1:62" x14ac:dyDescent="0.15">
      <c r="A28" s="11" t="s">
        <v>28</v>
      </c>
      <c r="B28" s="96"/>
      <c r="C28" s="25"/>
      <c r="D28" s="98"/>
      <c r="E28" s="94"/>
      <c r="F28" s="26"/>
      <c r="G28" s="27"/>
      <c r="H28" s="69"/>
      <c r="I28" s="70"/>
      <c r="J28" s="62"/>
      <c r="K28" s="62"/>
      <c r="L28" s="62"/>
      <c r="M28" s="62"/>
      <c r="N28" s="62"/>
    </row>
    <row r="29" spans="1:62" x14ac:dyDescent="0.15">
      <c r="A29" s="11" t="s">
        <v>29</v>
      </c>
      <c r="B29" s="96"/>
      <c r="C29" s="25"/>
      <c r="D29" s="98"/>
      <c r="E29" s="94"/>
      <c r="F29" s="26"/>
      <c r="G29" s="27"/>
      <c r="H29" s="69"/>
      <c r="I29" s="70"/>
      <c r="J29" s="62"/>
      <c r="K29" s="62"/>
      <c r="L29" s="62"/>
      <c r="M29" s="62"/>
      <c r="N29" s="62"/>
    </row>
    <row r="30" spans="1:62" x14ac:dyDescent="0.15">
      <c r="A30" s="11" t="s">
        <v>30</v>
      </c>
      <c r="B30" s="96"/>
      <c r="C30" s="25"/>
      <c r="D30" s="98"/>
      <c r="E30" s="94"/>
      <c r="F30" s="26"/>
      <c r="G30" s="27"/>
      <c r="H30" s="69"/>
      <c r="I30" s="70"/>
      <c r="J30" s="62"/>
      <c r="K30" s="62"/>
      <c r="L30" s="62"/>
      <c r="M30" s="62"/>
      <c r="N30" s="62"/>
    </row>
    <row r="31" spans="1:62" x14ac:dyDescent="0.15">
      <c r="A31" s="17" t="s">
        <v>31</v>
      </c>
      <c r="B31" s="96"/>
      <c r="C31" s="25"/>
      <c r="D31" s="98"/>
      <c r="E31" s="94"/>
      <c r="F31" s="26"/>
      <c r="G31" s="27"/>
      <c r="H31" s="69"/>
      <c r="I31" s="70"/>
      <c r="J31" s="62"/>
      <c r="K31" s="62"/>
      <c r="L31" s="62"/>
      <c r="M31" s="62"/>
      <c r="N31" s="62"/>
    </row>
    <row r="32" spans="1:62" x14ac:dyDescent="0.15">
      <c r="A32" s="17" t="s">
        <v>32</v>
      </c>
      <c r="B32" s="96"/>
      <c r="C32" s="25"/>
      <c r="D32" s="98"/>
      <c r="E32" s="94"/>
      <c r="F32" s="26"/>
      <c r="G32" s="27"/>
      <c r="H32" s="69"/>
      <c r="I32" s="70"/>
      <c r="J32" s="62"/>
      <c r="K32" s="62"/>
      <c r="L32" s="62"/>
      <c r="M32" s="62"/>
      <c r="N32" s="62"/>
    </row>
    <row r="33" spans="1:62" x14ac:dyDescent="0.15">
      <c r="A33" s="28" t="s">
        <v>33</v>
      </c>
      <c r="B33" s="96"/>
      <c r="C33" s="25"/>
      <c r="D33" s="98"/>
      <c r="E33" s="95"/>
      <c r="F33" s="29"/>
      <c r="G33" s="30"/>
      <c r="H33" s="71"/>
      <c r="I33" s="70"/>
      <c r="J33" s="71"/>
      <c r="K33" s="70"/>
      <c r="L33" s="71"/>
      <c r="M33" s="70"/>
      <c r="N33" s="62"/>
    </row>
    <row r="34" spans="1:62" x14ac:dyDescent="0.15">
      <c r="A34" s="28" t="s">
        <v>34</v>
      </c>
      <c r="B34" s="96"/>
      <c r="C34" s="31"/>
      <c r="D34" s="98"/>
      <c r="E34" s="95"/>
      <c r="F34" s="29"/>
      <c r="G34" s="30"/>
      <c r="H34" s="71"/>
      <c r="I34" s="70"/>
      <c r="J34" s="71"/>
      <c r="K34" s="70"/>
      <c r="L34" s="71"/>
      <c r="M34" s="70"/>
      <c r="N34" s="62"/>
    </row>
    <row r="35" spans="1:62" x14ac:dyDescent="0.15">
      <c r="A35" s="32" t="s">
        <v>35</v>
      </c>
      <c r="B35" s="97">
        <f>SUM(B26:B34)</f>
        <v>0</v>
      </c>
      <c r="C35" s="33"/>
      <c r="D35" s="34">
        <f>SUM(D26:D33)</f>
        <v>0</v>
      </c>
      <c r="E35" s="35"/>
      <c r="F35" s="26"/>
      <c r="G35" s="27"/>
      <c r="H35" s="69"/>
      <c r="I35" s="70"/>
      <c r="J35" s="62"/>
      <c r="K35" s="62"/>
      <c r="L35" s="62"/>
      <c r="M35" s="62"/>
      <c r="N35" s="62"/>
    </row>
    <row r="36" spans="1:62" x14ac:dyDescent="0.15">
      <c r="A36" s="36" t="s">
        <v>36</v>
      </c>
      <c r="B36" s="37"/>
      <c r="C36" s="38"/>
      <c r="D36" s="37"/>
      <c r="E36" s="9"/>
      <c r="F36" s="26"/>
      <c r="G36" s="27"/>
      <c r="H36" s="69"/>
      <c r="I36" s="70"/>
      <c r="J36" s="62"/>
      <c r="K36" s="62"/>
      <c r="L36" s="62"/>
      <c r="M36" s="62"/>
      <c r="N36" s="62"/>
    </row>
    <row r="37" spans="1:62" x14ac:dyDescent="0.15">
      <c r="A37" s="11" t="s">
        <v>37</v>
      </c>
      <c r="B37" s="96"/>
      <c r="C37" s="90"/>
      <c r="D37" s="98"/>
      <c r="E37" s="87"/>
      <c r="F37" s="26"/>
      <c r="G37" s="27"/>
      <c r="H37" s="69"/>
      <c r="I37" s="70"/>
      <c r="J37" s="62"/>
      <c r="K37" s="62"/>
      <c r="L37" s="62"/>
      <c r="M37" s="62"/>
      <c r="N37" s="62"/>
    </row>
    <row r="38" spans="1:62" x14ac:dyDescent="0.15">
      <c r="A38" s="17" t="s">
        <v>38</v>
      </c>
      <c r="B38" s="96"/>
      <c r="C38" s="90"/>
      <c r="D38" s="98"/>
      <c r="E38" s="87"/>
      <c r="F38" s="26"/>
      <c r="G38" s="27"/>
      <c r="H38" s="69"/>
      <c r="I38" s="70"/>
      <c r="J38" s="62"/>
      <c r="K38" s="62"/>
      <c r="L38" s="62"/>
      <c r="M38" s="62"/>
      <c r="N38" s="62"/>
    </row>
    <row r="39" spans="1:62" x14ac:dyDescent="0.15">
      <c r="A39" s="11" t="s">
        <v>39</v>
      </c>
      <c r="B39" s="96"/>
      <c r="C39" s="90"/>
      <c r="D39" s="98"/>
      <c r="E39" s="87"/>
      <c r="F39" s="26"/>
      <c r="G39" s="27"/>
      <c r="H39" s="69"/>
      <c r="I39" s="70"/>
      <c r="J39" s="62"/>
      <c r="K39" s="62"/>
      <c r="L39" s="62"/>
      <c r="M39" s="62"/>
      <c r="N39" s="62"/>
    </row>
    <row r="40" spans="1:62" x14ac:dyDescent="0.15">
      <c r="A40" s="11" t="s">
        <v>40</v>
      </c>
      <c r="B40" s="50"/>
      <c r="C40" s="90"/>
      <c r="D40" s="98"/>
      <c r="E40" s="87"/>
      <c r="F40" s="29"/>
      <c r="G40" s="27"/>
      <c r="H40" s="69"/>
      <c r="I40" s="70"/>
      <c r="J40" s="62"/>
      <c r="K40" s="62"/>
      <c r="L40" s="62"/>
      <c r="M40" s="62"/>
      <c r="N40" s="62"/>
    </row>
    <row r="41" spans="1:62" x14ac:dyDescent="0.15">
      <c r="A41" s="11" t="s">
        <v>41</v>
      </c>
      <c r="B41" s="50"/>
      <c r="C41" s="90"/>
      <c r="D41" s="98"/>
      <c r="E41" s="87"/>
      <c r="F41" s="29"/>
      <c r="G41" s="27"/>
      <c r="H41" s="69"/>
      <c r="I41" s="70"/>
      <c r="J41" s="62"/>
      <c r="K41" s="62"/>
      <c r="L41" s="62"/>
      <c r="M41" s="62"/>
      <c r="N41" s="62"/>
    </row>
    <row r="42" spans="1:62" x14ac:dyDescent="0.15">
      <c r="A42" s="17" t="s">
        <v>48</v>
      </c>
      <c r="B42" s="50"/>
      <c r="C42" s="90"/>
      <c r="D42" s="98"/>
      <c r="E42" s="87"/>
      <c r="F42" s="29"/>
      <c r="G42" s="27"/>
      <c r="H42" s="69"/>
      <c r="I42" s="70"/>
      <c r="J42" s="62"/>
      <c r="K42" s="62"/>
      <c r="L42" s="62"/>
      <c r="M42" s="62"/>
      <c r="N42" s="62"/>
    </row>
    <row r="43" spans="1:62" ht="14" thickBot="1" x14ac:dyDescent="0.2">
      <c r="A43" s="39" t="s">
        <v>42</v>
      </c>
      <c r="B43" s="40">
        <f>SUM(B37:B42)</f>
        <v>0</v>
      </c>
      <c r="C43" s="40"/>
      <c r="D43" s="41">
        <f>SUM(D37:D42)</f>
        <v>0</v>
      </c>
      <c r="E43" s="42"/>
      <c r="F43" s="42"/>
      <c r="G43" s="43"/>
      <c r="H43" s="62"/>
      <c r="I43" s="62"/>
      <c r="J43" s="62"/>
      <c r="K43" s="62"/>
      <c r="L43" s="62"/>
      <c r="M43" s="62"/>
      <c r="N43" s="62"/>
    </row>
    <row r="44" spans="1:62" ht="15" thickTop="1" thickBot="1" x14ac:dyDescent="0.2">
      <c r="A44" s="51" t="s">
        <v>43</v>
      </c>
      <c r="B44" s="52"/>
      <c r="C44" s="52"/>
      <c r="D44" s="52"/>
      <c r="E44" s="52"/>
      <c r="F44" s="52"/>
      <c r="G44" s="53"/>
      <c r="H44" s="62"/>
      <c r="I44" s="62"/>
      <c r="J44" s="62"/>
      <c r="K44" s="62"/>
      <c r="L44" s="62"/>
      <c r="M44" s="62"/>
      <c r="N44" s="62"/>
    </row>
    <row r="45" spans="1:62" s="12" customFormat="1" ht="20" customHeight="1" thickTop="1" x14ac:dyDescent="0.15">
      <c r="A45" s="221" t="s">
        <v>45</v>
      </c>
      <c r="B45" s="222"/>
      <c r="C45" s="222"/>
      <c r="D45" s="222"/>
      <c r="E45" s="222"/>
      <c r="F45" s="222"/>
      <c r="G45" s="223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</row>
    <row r="46" spans="1:62" s="12" customFormat="1" ht="20" customHeight="1" x14ac:dyDescent="0.15">
      <c r="A46" s="224"/>
      <c r="B46" s="225"/>
      <c r="C46" s="225"/>
      <c r="D46" s="225"/>
      <c r="E46" s="225"/>
      <c r="F46" s="225"/>
      <c r="G46" s="226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</row>
    <row r="47" spans="1:62" s="12" customFormat="1" ht="20" customHeight="1" x14ac:dyDescent="0.15">
      <c r="A47" s="224"/>
      <c r="B47" s="225"/>
      <c r="C47" s="225"/>
      <c r="D47" s="225"/>
      <c r="E47" s="225"/>
      <c r="F47" s="225"/>
      <c r="G47" s="226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</row>
    <row r="48" spans="1:62" s="12" customFormat="1" ht="20" customHeight="1" thickBot="1" x14ac:dyDescent="0.2">
      <c r="A48" s="227"/>
      <c r="B48" s="228"/>
      <c r="C48" s="228"/>
      <c r="D48" s="228"/>
      <c r="E48" s="228"/>
      <c r="F48" s="228"/>
      <c r="G48" s="229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</row>
    <row r="49" spans="1:62" s="12" customFormat="1" ht="20" customHeight="1" thickTop="1" x14ac:dyDescent="0.15">
      <c r="A49" s="232" t="s">
        <v>47</v>
      </c>
      <c r="B49" s="234"/>
      <c r="C49" s="235"/>
      <c r="D49" s="235"/>
      <c r="E49" s="235"/>
      <c r="F49" s="235"/>
      <c r="G49" s="236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</row>
    <row r="50" spans="1:62" s="12" customFormat="1" ht="20" customHeight="1" thickBot="1" x14ac:dyDescent="0.2">
      <c r="A50" s="233"/>
      <c r="B50" s="237"/>
      <c r="C50" s="238"/>
      <c r="D50" s="238"/>
      <c r="E50" s="238"/>
      <c r="F50" s="238"/>
      <c r="G50" s="239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</row>
    <row r="51" spans="1:62" s="62" customFormat="1" ht="14.25" customHeight="1" thickTop="1" x14ac:dyDescent="0.2">
      <c r="A51" s="72"/>
      <c r="B51" s="59"/>
      <c r="C51" s="59"/>
      <c r="D51" s="59"/>
      <c r="E51" s="59"/>
      <c r="F51" s="59"/>
    </row>
    <row r="52" spans="1:62" s="62" customFormat="1" ht="14.25" customHeight="1" x14ac:dyDescent="0.2">
      <c r="A52" s="72"/>
      <c r="B52" s="59"/>
      <c r="C52" s="59"/>
      <c r="D52" s="59"/>
      <c r="E52" s="59"/>
      <c r="F52" s="59"/>
    </row>
    <row r="53" spans="1:62" s="62" customFormat="1" ht="15" x14ac:dyDescent="0.2">
      <c r="A53" s="72"/>
      <c r="B53" s="59"/>
      <c r="C53" s="59"/>
      <c r="D53" s="59"/>
      <c r="E53" s="59"/>
      <c r="F53" s="59"/>
    </row>
    <row r="54" spans="1:62" s="62" customFormat="1" ht="15" x14ac:dyDescent="0.2">
      <c r="A54" s="72"/>
      <c r="B54" s="59"/>
      <c r="C54" s="59"/>
      <c r="D54" s="59"/>
      <c r="E54" s="59"/>
      <c r="F54" s="59"/>
    </row>
    <row r="55" spans="1:62" s="62" customFormat="1" ht="15" x14ac:dyDescent="0.2">
      <c r="A55" s="72"/>
      <c r="B55" s="59"/>
      <c r="C55" s="59"/>
      <c r="D55" s="59"/>
      <c r="E55" s="59"/>
      <c r="F55" s="59"/>
    </row>
    <row r="56" spans="1:62" s="62" customFormat="1" ht="15" x14ac:dyDescent="0.2">
      <c r="A56" s="72"/>
      <c r="B56" s="59"/>
      <c r="C56" s="59"/>
      <c r="D56" s="59"/>
      <c r="E56" s="73"/>
      <c r="F56" s="73"/>
    </row>
    <row r="57" spans="1:62" s="62" customFormat="1" ht="15" x14ac:dyDescent="0.2">
      <c r="A57" s="72"/>
      <c r="B57" s="59"/>
      <c r="C57" s="59"/>
      <c r="D57" s="59"/>
      <c r="E57" s="59"/>
      <c r="F57" s="59"/>
    </row>
    <row r="58" spans="1:62" s="62" customFormat="1" ht="15" x14ac:dyDescent="0.2">
      <c r="A58" s="59"/>
      <c r="B58" s="59"/>
      <c r="C58" s="59"/>
      <c r="D58" s="59"/>
      <c r="E58" s="59"/>
      <c r="F58" s="59"/>
    </row>
    <row r="59" spans="1:62" s="62" customFormat="1" ht="15" x14ac:dyDescent="0.2">
      <c r="A59" s="74"/>
      <c r="B59" s="75"/>
      <c r="C59" s="75"/>
      <c r="D59" s="75"/>
      <c r="E59" s="75"/>
      <c r="F59" s="75"/>
    </row>
    <row r="60" spans="1:62" s="62" customFormat="1" ht="15" x14ac:dyDescent="0.2">
      <c r="A60" s="59"/>
      <c r="B60" s="75"/>
      <c r="C60" s="75"/>
      <c r="D60" s="75"/>
      <c r="E60" s="75"/>
      <c r="F60" s="75"/>
    </row>
    <row r="61" spans="1:62" s="62" customFormat="1" ht="15" x14ac:dyDescent="0.2">
      <c r="A61" s="59"/>
      <c r="B61" s="75"/>
      <c r="C61" s="75"/>
      <c r="D61" s="75"/>
      <c r="E61" s="75"/>
      <c r="F61" s="75"/>
    </row>
    <row r="62" spans="1:62" s="62" customFormat="1" ht="15" x14ac:dyDescent="0.2">
      <c r="A62" s="76"/>
      <c r="B62" s="75"/>
      <c r="C62" s="75"/>
      <c r="D62" s="75"/>
      <c r="E62" s="75"/>
      <c r="F62" s="75"/>
    </row>
    <row r="63" spans="1:62" s="62" customFormat="1" ht="15" x14ac:dyDescent="0.2">
      <c r="A63" s="59"/>
      <c r="B63" s="77"/>
      <c r="C63" s="77"/>
      <c r="D63" s="75"/>
      <c r="E63" s="77"/>
      <c r="F63" s="77"/>
    </row>
    <row r="64" spans="1:62" s="62" customFormat="1" ht="15" x14ac:dyDescent="0.2">
      <c r="A64" s="74"/>
      <c r="B64" s="77"/>
      <c r="C64" s="77"/>
      <c r="D64" s="75"/>
      <c r="E64" s="77"/>
      <c r="F64" s="77"/>
    </row>
    <row r="65" spans="1:6" s="62" customFormat="1" ht="15" x14ac:dyDescent="0.2">
      <c r="A65" s="59"/>
      <c r="B65" s="75"/>
      <c r="C65" s="75"/>
      <c r="D65" s="75"/>
      <c r="E65" s="75"/>
      <c r="F65" s="75"/>
    </row>
    <row r="66" spans="1:6" s="62" customFormat="1" ht="15" x14ac:dyDescent="0.2">
      <c r="A66" s="78"/>
      <c r="B66" s="79"/>
      <c r="C66" s="79"/>
      <c r="D66" s="79"/>
      <c r="E66" s="75"/>
      <c r="F66" s="75"/>
    </row>
    <row r="67" spans="1:6" s="62" customFormat="1" ht="15" x14ac:dyDescent="0.2">
      <c r="A67" s="72"/>
      <c r="B67" s="59"/>
      <c r="C67" s="59"/>
      <c r="D67" s="59"/>
      <c r="E67" s="59"/>
      <c r="F67" s="59"/>
    </row>
    <row r="68" spans="1:6" s="62" customFormat="1" ht="15" x14ac:dyDescent="0.2">
      <c r="A68" s="80"/>
      <c r="B68" s="81"/>
      <c r="C68" s="81"/>
      <c r="D68" s="81"/>
      <c r="E68" s="59"/>
      <c r="F68" s="73"/>
    </row>
    <row r="69" spans="1:6" s="62" customFormat="1" ht="15" x14ac:dyDescent="0.2">
      <c r="A69" s="81"/>
      <c r="B69" s="81"/>
      <c r="C69" s="81"/>
      <c r="D69" s="81"/>
      <c r="E69" s="59"/>
      <c r="F69" s="73"/>
    </row>
    <row r="70" spans="1:6" s="62" customFormat="1" ht="15" x14ac:dyDescent="0.2">
      <c r="A70" s="81"/>
      <c r="B70" s="81"/>
      <c r="C70" s="81"/>
      <c r="D70" s="81"/>
      <c r="E70" s="59"/>
      <c r="F70" s="73"/>
    </row>
    <row r="71" spans="1:6" s="62" customFormat="1" ht="15" x14ac:dyDescent="0.2">
      <c r="A71" s="81"/>
      <c r="B71" s="81"/>
      <c r="C71" s="81"/>
      <c r="D71" s="81"/>
      <c r="E71" s="59"/>
      <c r="F71" s="73"/>
    </row>
    <row r="72" spans="1:6" s="62" customFormat="1" ht="15" x14ac:dyDescent="0.2">
      <c r="A72" s="81"/>
      <c r="B72" s="81"/>
      <c r="C72" s="81"/>
      <c r="D72" s="81"/>
      <c r="E72" s="59"/>
      <c r="F72" s="73"/>
    </row>
    <row r="73" spans="1:6" s="62" customFormat="1" ht="15" x14ac:dyDescent="0.2">
      <c r="A73" s="81"/>
      <c r="B73" s="81"/>
      <c r="C73" s="81"/>
      <c r="D73" s="81"/>
      <c r="E73" s="73"/>
      <c r="F73" s="73"/>
    </row>
    <row r="74" spans="1:6" s="62" customFormat="1" ht="15" x14ac:dyDescent="0.2">
      <c r="A74" s="81"/>
      <c r="B74" s="82"/>
      <c r="C74" s="82"/>
      <c r="D74" s="82"/>
      <c r="E74" s="83"/>
      <c r="F74" s="73"/>
    </row>
    <row r="75" spans="1:6" s="62" customFormat="1" ht="15" x14ac:dyDescent="0.2">
      <c r="A75" s="81"/>
      <c r="B75" s="81"/>
      <c r="C75" s="81"/>
      <c r="D75" s="84"/>
      <c r="E75" s="76"/>
      <c r="F75" s="73"/>
    </row>
    <row r="76" spans="1:6" s="56" customFormat="1" x14ac:dyDescent="0.15"/>
    <row r="77" spans="1:6" s="56" customFormat="1" x14ac:dyDescent="0.15"/>
    <row r="78" spans="1:6" s="56" customFormat="1" x14ac:dyDescent="0.15"/>
    <row r="79" spans="1:6" s="56" customFormat="1" x14ac:dyDescent="0.15"/>
    <row r="80" spans="1:6" s="56" customFormat="1" x14ac:dyDescent="0.15"/>
    <row r="81" s="56" customFormat="1" x14ac:dyDescent="0.15"/>
    <row r="82" s="56" customFormat="1" x14ac:dyDescent="0.15"/>
    <row r="83" s="56" customFormat="1" x14ac:dyDescent="0.15"/>
    <row r="84" s="56" customFormat="1" x14ac:dyDescent="0.15"/>
    <row r="85" s="56" customFormat="1" x14ac:dyDescent="0.15"/>
    <row r="86" s="56" customFormat="1" x14ac:dyDescent="0.15"/>
    <row r="87" s="56" customFormat="1" x14ac:dyDescent="0.15"/>
    <row r="88" s="56" customFormat="1" x14ac:dyDescent="0.15"/>
    <row r="89" s="56" customFormat="1" x14ac:dyDescent="0.15"/>
    <row r="90" s="56" customFormat="1" x14ac:dyDescent="0.15"/>
    <row r="91" s="56" customFormat="1" x14ac:dyDescent="0.15"/>
    <row r="92" s="56" customFormat="1" x14ac:dyDescent="0.15"/>
    <row r="93" s="56" customFormat="1" x14ac:dyDescent="0.15"/>
    <row r="94" s="56" customFormat="1" x14ac:dyDescent="0.15"/>
    <row r="95" s="56" customFormat="1" x14ac:dyDescent="0.15"/>
    <row r="96" s="56" customFormat="1" x14ac:dyDescent="0.15"/>
    <row r="97" s="56" customFormat="1" x14ac:dyDescent="0.15"/>
    <row r="98" s="56" customFormat="1" x14ac:dyDescent="0.15"/>
    <row r="99" s="56" customFormat="1" x14ac:dyDescent="0.15"/>
    <row r="100" s="56" customFormat="1" x14ac:dyDescent="0.15"/>
    <row r="101" s="56" customFormat="1" x14ac:dyDescent="0.15"/>
    <row r="102" s="56" customFormat="1" x14ac:dyDescent="0.15"/>
    <row r="103" s="56" customFormat="1" x14ac:dyDescent="0.15"/>
    <row r="104" s="56" customFormat="1" x14ac:dyDescent="0.15"/>
    <row r="105" s="56" customFormat="1" x14ac:dyDescent="0.15"/>
    <row r="106" s="56" customFormat="1" x14ac:dyDescent="0.15"/>
    <row r="107" s="56" customFormat="1" x14ac:dyDescent="0.15"/>
    <row r="108" s="56" customFormat="1" x14ac:dyDescent="0.15"/>
    <row r="109" s="56" customFormat="1" x14ac:dyDescent="0.15"/>
    <row r="110" s="56" customFormat="1" x14ac:dyDescent="0.15"/>
    <row r="111" s="56" customFormat="1" x14ac:dyDescent="0.15"/>
    <row r="112" s="56" customFormat="1" x14ac:dyDescent="0.15"/>
    <row r="113" s="56" customFormat="1" x14ac:dyDescent="0.15"/>
    <row r="114" s="56" customFormat="1" x14ac:dyDescent="0.15"/>
    <row r="115" s="56" customFormat="1" x14ac:dyDescent="0.15"/>
    <row r="116" s="56" customFormat="1" x14ac:dyDescent="0.15"/>
    <row r="117" s="56" customFormat="1" x14ac:dyDescent="0.15"/>
    <row r="118" s="56" customFormat="1" x14ac:dyDescent="0.15"/>
    <row r="119" s="56" customFormat="1" x14ac:dyDescent="0.15"/>
    <row r="120" s="56" customFormat="1" x14ac:dyDescent="0.15"/>
    <row r="121" s="56" customFormat="1" x14ac:dyDescent="0.15"/>
    <row r="122" s="56" customFormat="1" x14ac:dyDescent="0.15"/>
    <row r="123" s="56" customFormat="1" x14ac:dyDescent="0.15"/>
    <row r="124" s="56" customFormat="1" x14ac:dyDescent="0.15"/>
    <row r="125" s="56" customFormat="1" x14ac:dyDescent="0.15"/>
    <row r="126" s="56" customFormat="1" x14ac:dyDescent="0.15"/>
    <row r="127" s="56" customFormat="1" x14ac:dyDescent="0.15"/>
    <row r="128" s="56" customFormat="1" x14ac:dyDescent="0.15"/>
    <row r="129" s="56" customFormat="1" x14ac:dyDescent="0.15"/>
    <row r="130" s="56" customFormat="1" x14ac:dyDescent="0.15"/>
    <row r="131" s="56" customFormat="1" x14ac:dyDescent="0.15"/>
    <row r="132" s="56" customFormat="1" x14ac:dyDescent="0.15"/>
    <row r="133" s="56" customFormat="1" x14ac:dyDescent="0.15"/>
    <row r="134" s="56" customFormat="1" x14ac:dyDescent="0.15"/>
    <row r="135" s="56" customFormat="1" x14ac:dyDescent="0.15"/>
    <row r="136" s="56" customFormat="1" x14ac:dyDescent="0.15"/>
    <row r="137" s="56" customFormat="1" x14ac:dyDescent="0.15"/>
    <row r="138" s="56" customFormat="1" x14ac:dyDescent="0.15"/>
    <row r="139" s="56" customFormat="1" x14ac:dyDescent="0.15"/>
    <row r="140" s="56" customFormat="1" x14ac:dyDescent="0.15"/>
    <row r="141" s="56" customFormat="1" x14ac:dyDescent="0.15"/>
    <row r="142" s="56" customFormat="1" x14ac:dyDescent="0.15"/>
    <row r="143" s="56" customFormat="1" x14ac:dyDescent="0.15"/>
    <row r="144" s="56" customFormat="1" x14ac:dyDescent="0.15"/>
    <row r="145" s="56" customFormat="1" x14ac:dyDescent="0.15"/>
    <row r="146" s="56" customFormat="1" x14ac:dyDescent="0.15"/>
    <row r="147" s="56" customFormat="1" x14ac:dyDescent="0.15"/>
    <row r="148" s="56" customFormat="1" x14ac:dyDescent="0.15"/>
    <row r="149" s="56" customFormat="1" x14ac:dyDescent="0.15"/>
    <row r="150" s="56" customFormat="1" x14ac:dyDescent="0.15"/>
    <row r="151" s="56" customFormat="1" x14ac:dyDescent="0.15"/>
    <row r="152" s="56" customFormat="1" x14ac:dyDescent="0.15"/>
    <row r="153" s="56" customFormat="1" x14ac:dyDescent="0.15"/>
    <row r="154" s="56" customFormat="1" x14ac:dyDescent="0.15"/>
    <row r="155" s="56" customFormat="1" x14ac:dyDescent="0.15"/>
    <row r="156" s="56" customFormat="1" x14ac:dyDescent="0.15"/>
    <row r="157" s="56" customFormat="1" x14ac:dyDescent="0.15"/>
    <row r="158" s="56" customFormat="1" x14ac:dyDescent="0.15"/>
    <row r="159" s="56" customFormat="1" x14ac:dyDescent="0.15"/>
    <row r="160" s="56" customFormat="1" x14ac:dyDescent="0.15"/>
    <row r="161" s="56" customFormat="1" x14ac:dyDescent="0.15"/>
    <row r="162" s="56" customFormat="1" x14ac:dyDescent="0.15"/>
    <row r="163" s="56" customFormat="1" x14ac:dyDescent="0.15"/>
    <row r="164" s="56" customFormat="1" x14ac:dyDescent="0.15"/>
    <row r="165" s="56" customFormat="1" x14ac:dyDescent="0.15"/>
    <row r="166" s="56" customFormat="1" x14ac:dyDescent="0.15"/>
    <row r="167" s="56" customFormat="1" x14ac:dyDescent="0.15"/>
    <row r="168" s="56" customFormat="1" x14ac:dyDescent="0.15"/>
    <row r="169" s="56" customFormat="1" x14ac:dyDescent="0.15"/>
    <row r="170" s="56" customFormat="1" x14ac:dyDescent="0.15"/>
    <row r="171" s="56" customFormat="1" x14ac:dyDescent="0.15"/>
    <row r="172" s="56" customFormat="1" x14ac:dyDescent="0.15"/>
    <row r="173" s="56" customFormat="1" x14ac:dyDescent="0.15"/>
    <row r="174" s="56" customFormat="1" x14ac:dyDescent="0.15"/>
    <row r="175" s="56" customFormat="1" x14ac:dyDescent="0.15"/>
    <row r="176" s="56" customFormat="1" x14ac:dyDescent="0.15"/>
    <row r="177" s="56" customFormat="1" x14ac:dyDescent="0.15"/>
    <row r="178" s="56" customFormat="1" x14ac:dyDescent="0.15"/>
    <row r="179" s="56" customFormat="1" x14ac:dyDescent="0.15"/>
    <row r="180" s="56" customFormat="1" x14ac:dyDescent="0.15"/>
    <row r="181" s="56" customFormat="1" x14ac:dyDescent="0.15"/>
    <row r="182" s="56" customFormat="1" x14ac:dyDescent="0.15"/>
    <row r="183" s="56" customFormat="1" x14ac:dyDescent="0.15"/>
    <row r="184" s="56" customFormat="1" x14ac:dyDescent="0.15"/>
    <row r="185" s="56" customFormat="1" x14ac:dyDescent="0.15"/>
    <row r="186" s="56" customFormat="1" x14ac:dyDescent="0.15"/>
    <row r="187" s="56" customFormat="1" x14ac:dyDescent="0.15"/>
    <row r="188" s="56" customFormat="1" x14ac:dyDescent="0.15"/>
    <row r="189" s="56" customFormat="1" x14ac:dyDescent="0.15"/>
    <row r="190" s="56" customFormat="1" x14ac:dyDescent="0.15"/>
    <row r="191" s="56" customFormat="1" x14ac:dyDescent="0.15"/>
    <row r="192" s="56" customFormat="1" x14ac:dyDescent="0.15"/>
    <row r="193" s="56" customFormat="1" x14ac:dyDescent="0.15"/>
    <row r="194" s="56" customFormat="1" x14ac:dyDescent="0.15"/>
    <row r="195" s="56" customFormat="1" x14ac:dyDescent="0.15"/>
    <row r="196" s="56" customFormat="1" x14ac:dyDescent="0.15"/>
    <row r="197" s="56" customFormat="1" x14ac:dyDescent="0.15"/>
    <row r="198" s="56" customFormat="1" x14ac:dyDescent="0.15"/>
    <row r="199" s="56" customFormat="1" x14ac:dyDescent="0.15"/>
    <row r="200" s="56" customFormat="1" x14ac:dyDescent="0.15"/>
    <row r="201" s="56" customFormat="1" x14ac:dyDescent="0.15"/>
    <row r="202" s="56" customFormat="1" x14ac:dyDescent="0.15"/>
    <row r="203" s="56" customFormat="1" x14ac:dyDescent="0.15"/>
    <row r="204" s="56" customFormat="1" x14ac:dyDescent="0.15"/>
    <row r="205" s="56" customFormat="1" x14ac:dyDescent="0.15"/>
    <row r="206" s="56" customFormat="1" x14ac:dyDescent="0.15"/>
    <row r="207" s="56" customFormat="1" x14ac:dyDescent="0.15"/>
    <row r="208" s="56" customFormat="1" x14ac:dyDescent="0.15"/>
    <row r="209" s="56" customFormat="1" x14ac:dyDescent="0.15"/>
    <row r="210" s="56" customFormat="1" x14ac:dyDescent="0.15"/>
    <row r="211" s="56" customFormat="1" x14ac:dyDescent="0.15"/>
    <row r="212" s="56" customFormat="1" x14ac:dyDescent="0.15"/>
    <row r="213" s="56" customFormat="1" x14ac:dyDescent="0.15"/>
    <row r="214" s="56" customFormat="1" x14ac:dyDescent="0.15"/>
    <row r="215" s="56" customFormat="1" x14ac:dyDescent="0.15"/>
    <row r="216" s="56" customFormat="1" x14ac:dyDescent="0.15"/>
    <row r="217" s="56" customFormat="1" x14ac:dyDescent="0.15"/>
    <row r="218" s="56" customFormat="1" x14ac:dyDescent="0.15"/>
    <row r="219" s="56" customFormat="1" x14ac:dyDescent="0.15"/>
    <row r="220" s="56" customFormat="1" x14ac:dyDescent="0.15"/>
    <row r="221" s="56" customFormat="1" x14ac:dyDescent="0.15"/>
    <row r="222" s="56" customFormat="1" x14ac:dyDescent="0.15"/>
    <row r="223" s="56" customFormat="1" x14ac:dyDescent="0.15"/>
    <row r="224" s="56" customFormat="1" x14ac:dyDescent="0.15"/>
    <row r="225" s="56" customFormat="1" x14ac:dyDescent="0.15"/>
    <row r="226" s="56" customFormat="1" x14ac:dyDescent="0.15"/>
    <row r="227" s="56" customFormat="1" x14ac:dyDescent="0.15"/>
    <row r="228" s="56" customFormat="1" x14ac:dyDescent="0.15"/>
    <row r="229" s="56" customFormat="1" x14ac:dyDescent="0.15"/>
    <row r="230" s="56" customFormat="1" x14ac:dyDescent="0.15"/>
    <row r="231" s="56" customFormat="1" x14ac:dyDescent="0.15"/>
    <row r="232" s="56" customFormat="1" x14ac:dyDescent="0.15"/>
    <row r="233" s="56" customFormat="1" x14ac:dyDescent="0.15"/>
    <row r="234" s="56" customFormat="1" x14ac:dyDescent="0.15"/>
    <row r="235" s="56" customFormat="1" x14ac:dyDescent="0.15"/>
    <row r="236" s="56" customFormat="1" x14ac:dyDescent="0.15"/>
  </sheetData>
  <customSheetViews>
    <customSheetView guid="{F4A9589B-508F-48B2-8EA7-8B3E22F6B023}" showGridLines="0" fitToPage="1" hiddenRows="1">
      <selection activeCell="J36" sqref="J36"/>
      <pageMargins left="0.7" right="0.7" top="0.75" bottom="0.75" header="0.3" footer="0.3"/>
      <pageSetup scale="75" orientation="portrait" r:id="rId1"/>
    </customSheetView>
    <customSheetView guid="{2D0B0A01-1A8C-4559-9BE0-8593F77403FD}" showPageBreaks="1" showGridLines="0" fitToPage="1" printArea="1" topLeftCell="A8">
      <selection activeCell="E21" sqref="E21"/>
      <pageMargins left="0.7" right="0.7" top="0.75" bottom="0.75" header="0.3" footer="0.3"/>
      <pageSetup scale="74" orientation="portrait" r:id="rId2"/>
    </customSheetView>
  </customSheetViews>
  <mergeCells count="15">
    <mergeCell ref="A49:A50"/>
    <mergeCell ref="B49:G50"/>
    <mergeCell ref="B16:C16"/>
    <mergeCell ref="B17:C17"/>
    <mergeCell ref="B18:C18"/>
    <mergeCell ref="B19:C19"/>
    <mergeCell ref="B20:C20"/>
    <mergeCell ref="E22:G22"/>
    <mergeCell ref="B22:C22"/>
    <mergeCell ref="B15:C15"/>
    <mergeCell ref="A2:G2"/>
    <mergeCell ref="B14:C14"/>
    <mergeCell ref="A3:G3"/>
    <mergeCell ref="A45:G48"/>
    <mergeCell ref="B21:C21"/>
  </mergeCells>
  <pageMargins left="0.7" right="0.7" top="0.75" bottom="0.75" header="0.3" footer="0.3"/>
  <pageSetup scale="74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 enableFormatConditionsCalculation="0">
    <tabColor rgb="FFFFFF00"/>
    <pageSetUpPr fitToPage="1"/>
  </sheetPr>
  <dimension ref="A1:L70"/>
  <sheetViews>
    <sheetView showGridLines="0" zoomScaleSheetLayoutView="100" workbookViewId="0">
      <selection activeCell="P21" sqref="P21"/>
    </sheetView>
  </sheetViews>
  <sheetFormatPr baseColWidth="10" defaultColWidth="8.83203125" defaultRowHeight="13" x14ac:dyDescent="0.15"/>
  <cols>
    <col min="1" max="1" width="31.33203125" style="4" customWidth="1"/>
    <col min="2" max="2" width="16.1640625" style="4" customWidth="1"/>
    <col min="3" max="3" width="16.83203125" style="170" customWidth="1"/>
    <col min="4" max="4" width="18" style="4" customWidth="1"/>
    <col min="5" max="5" width="17.1640625" style="4" customWidth="1"/>
    <col min="6" max="51" width="9.1640625" style="4" customWidth="1"/>
    <col min="52" max="16384" width="8.83203125" style="4"/>
  </cols>
  <sheetData>
    <row r="1" spans="1:11" ht="105.75" customHeight="1" thickTop="1" thickBot="1" x14ac:dyDescent="0.2">
      <c r="A1" s="171"/>
      <c r="B1" s="172"/>
      <c r="C1" s="173"/>
      <c r="D1" s="172"/>
      <c r="E1" s="174"/>
    </row>
    <row r="2" spans="1:11" ht="27" customHeight="1" thickBot="1" x14ac:dyDescent="0.35">
      <c r="A2" s="249" t="s">
        <v>0</v>
      </c>
      <c r="B2" s="250"/>
      <c r="C2" s="250"/>
      <c r="D2" s="250"/>
      <c r="E2" s="251"/>
      <c r="F2" s="99"/>
      <c r="G2" s="99"/>
      <c r="H2" s="99"/>
      <c r="I2" s="99"/>
      <c r="J2" s="99"/>
      <c r="K2" s="99"/>
    </row>
    <row r="3" spans="1:11" ht="24" x14ac:dyDescent="0.3">
      <c r="A3" s="252" t="s">
        <v>49</v>
      </c>
      <c r="B3" s="253"/>
      <c r="C3" s="253"/>
      <c r="D3" s="253"/>
      <c r="E3" s="254"/>
      <c r="F3" s="100"/>
      <c r="G3" s="99"/>
      <c r="H3" s="99"/>
      <c r="I3" s="99"/>
      <c r="J3" s="99"/>
      <c r="K3" s="99"/>
    </row>
    <row r="4" spans="1:11" ht="24" x14ac:dyDescent="0.3">
      <c r="A4" s="101" t="s">
        <v>50</v>
      </c>
      <c r="B4" s="255" t="s">
        <v>51</v>
      </c>
      <c r="C4" s="255"/>
      <c r="D4" s="256"/>
      <c r="E4" s="257"/>
      <c r="F4" s="100"/>
      <c r="G4" s="99"/>
      <c r="H4" s="99"/>
      <c r="I4" s="99"/>
      <c r="J4" s="99"/>
      <c r="K4" s="99"/>
    </row>
    <row r="5" spans="1:11" ht="24" hidden="1" x14ac:dyDescent="0.3">
      <c r="A5" s="102" t="s">
        <v>2</v>
      </c>
      <c r="B5" s="246" t="s">
        <v>52</v>
      </c>
      <c r="C5" s="246"/>
      <c r="D5" s="247"/>
      <c r="E5" s="248"/>
      <c r="F5" s="100"/>
      <c r="G5" s="99"/>
      <c r="H5" s="99"/>
      <c r="I5" s="99"/>
      <c r="J5" s="99"/>
      <c r="K5" s="99"/>
    </row>
    <row r="6" spans="1:11" ht="24" hidden="1" x14ac:dyDescent="0.3">
      <c r="A6" s="102" t="s">
        <v>3</v>
      </c>
      <c r="B6" s="246" t="s">
        <v>53</v>
      </c>
      <c r="C6" s="246"/>
      <c r="D6" s="247"/>
      <c r="E6" s="248"/>
      <c r="F6" s="100"/>
      <c r="G6" s="99"/>
      <c r="H6" s="99"/>
      <c r="I6" s="99"/>
      <c r="J6" s="99"/>
      <c r="K6" s="99"/>
    </row>
    <row r="7" spans="1:11" ht="29" hidden="1" x14ac:dyDescent="0.3">
      <c r="A7" s="102" t="s">
        <v>4</v>
      </c>
      <c r="B7" s="246" t="s">
        <v>5</v>
      </c>
      <c r="C7" s="247"/>
      <c r="D7" s="247"/>
      <c r="E7" s="248"/>
      <c r="F7" s="100"/>
      <c r="G7" s="99"/>
      <c r="H7" s="99"/>
      <c r="I7" s="99"/>
      <c r="J7" s="99"/>
      <c r="K7" s="99"/>
    </row>
    <row r="8" spans="1:11" ht="42" hidden="1" x14ac:dyDescent="0.3">
      <c r="A8" s="102" t="s">
        <v>54</v>
      </c>
      <c r="B8" s="246" t="s">
        <v>55</v>
      </c>
      <c r="C8" s="247"/>
      <c r="D8" s="247"/>
      <c r="E8" s="248"/>
      <c r="F8" s="100"/>
      <c r="G8" s="99"/>
      <c r="H8" s="99"/>
      <c r="I8" s="99"/>
      <c r="J8" s="99"/>
      <c r="K8" s="99"/>
    </row>
    <row r="9" spans="1:11" ht="24" hidden="1" x14ac:dyDescent="0.3">
      <c r="A9" s="102" t="s">
        <v>6</v>
      </c>
      <c r="B9" s="246" t="s">
        <v>6</v>
      </c>
      <c r="C9" s="247"/>
      <c r="D9" s="247"/>
      <c r="E9" s="248"/>
      <c r="F9" s="100"/>
      <c r="G9" s="99"/>
      <c r="H9" s="99"/>
      <c r="I9" s="99"/>
      <c r="J9" s="99"/>
      <c r="K9" s="99"/>
    </row>
    <row r="10" spans="1:11" ht="24" hidden="1" x14ac:dyDescent="0.3">
      <c r="A10" s="102" t="s">
        <v>7</v>
      </c>
      <c r="B10" s="246" t="s">
        <v>8</v>
      </c>
      <c r="C10" s="246"/>
      <c r="D10" s="247"/>
      <c r="E10" s="248"/>
      <c r="F10" s="103"/>
      <c r="G10" s="99"/>
      <c r="H10" s="99"/>
      <c r="I10" s="99"/>
      <c r="J10" s="99"/>
      <c r="K10" s="99"/>
    </row>
    <row r="11" spans="1:11" ht="24" hidden="1" x14ac:dyDescent="0.3">
      <c r="A11" s="102" t="s">
        <v>9</v>
      </c>
      <c r="B11" s="274" t="s">
        <v>56</v>
      </c>
      <c r="C11" s="275"/>
      <c r="D11" s="275"/>
      <c r="E11" s="276"/>
      <c r="F11" s="103"/>
      <c r="G11" s="99"/>
      <c r="H11" s="99"/>
      <c r="I11" s="99"/>
      <c r="J11" s="99"/>
      <c r="K11" s="99"/>
    </row>
    <row r="12" spans="1:11" ht="24" hidden="1" x14ac:dyDescent="0.3">
      <c r="A12" s="102" t="s">
        <v>10</v>
      </c>
      <c r="B12" s="274" t="s">
        <v>56</v>
      </c>
      <c r="C12" s="275"/>
      <c r="D12" s="275"/>
      <c r="E12" s="276"/>
      <c r="F12" s="103"/>
      <c r="G12" s="99"/>
      <c r="H12" s="99"/>
      <c r="I12" s="99"/>
      <c r="J12" s="99"/>
      <c r="K12" s="99"/>
    </row>
    <row r="13" spans="1:11" ht="36" customHeight="1" x14ac:dyDescent="0.15">
      <c r="A13" s="277" t="s">
        <v>57</v>
      </c>
      <c r="B13" s="278"/>
      <c r="C13" s="278"/>
      <c r="D13" s="278"/>
      <c r="E13" s="279"/>
    </row>
    <row r="14" spans="1:11" ht="12.75" customHeight="1" x14ac:dyDescent="0.15">
      <c r="A14" s="104"/>
      <c r="B14" s="105" t="s">
        <v>58</v>
      </c>
      <c r="C14" s="105" t="s">
        <v>59</v>
      </c>
      <c r="D14" s="105" t="s">
        <v>60</v>
      </c>
      <c r="E14" s="106" t="s">
        <v>59</v>
      </c>
    </row>
    <row r="15" spans="1:11" ht="12.75" customHeight="1" x14ac:dyDescent="0.15">
      <c r="A15" s="107" t="s">
        <v>61</v>
      </c>
      <c r="B15" s="108" t="s">
        <v>62</v>
      </c>
      <c r="C15" s="109" t="s">
        <v>62</v>
      </c>
      <c r="D15" s="109" t="s">
        <v>63</v>
      </c>
      <c r="E15" s="110" t="s">
        <v>63</v>
      </c>
    </row>
    <row r="16" spans="1:11" ht="15" customHeight="1" x14ac:dyDescent="0.15">
      <c r="A16" s="175"/>
      <c r="B16" s="176"/>
      <c r="C16" s="111"/>
      <c r="D16" s="179"/>
      <c r="E16" s="112"/>
    </row>
    <row r="17" spans="1:10" ht="15" customHeight="1" x14ac:dyDescent="0.15">
      <c r="A17" s="175"/>
      <c r="B17" s="176"/>
      <c r="C17" s="111"/>
      <c r="D17" s="179"/>
      <c r="E17" s="112"/>
    </row>
    <row r="18" spans="1:10" ht="15" customHeight="1" x14ac:dyDescent="0.15">
      <c r="A18" s="175"/>
      <c r="B18" s="176"/>
      <c r="C18" s="111"/>
      <c r="D18" s="179"/>
      <c r="E18" s="112"/>
    </row>
    <row r="19" spans="1:10" ht="15" customHeight="1" x14ac:dyDescent="0.15">
      <c r="A19" s="175"/>
      <c r="B19" s="93"/>
      <c r="C19" s="113"/>
      <c r="D19" s="180"/>
      <c r="E19" s="114"/>
    </row>
    <row r="20" spans="1:10" ht="15" customHeight="1" x14ac:dyDescent="0.15">
      <c r="A20" s="175"/>
      <c r="B20" s="93"/>
      <c r="C20" s="113"/>
      <c r="D20" s="180"/>
      <c r="E20" s="114"/>
    </row>
    <row r="21" spans="1:10" ht="15" customHeight="1" thickBot="1" x14ac:dyDescent="0.2">
      <c r="A21" s="177"/>
      <c r="B21" s="178"/>
      <c r="C21" s="115"/>
      <c r="D21" s="181"/>
      <c r="E21" s="116"/>
    </row>
    <row r="22" spans="1:10" s="117" customFormat="1" ht="54.75" customHeight="1" thickBot="1" x14ac:dyDescent="0.2">
      <c r="A22" s="258" t="s">
        <v>64</v>
      </c>
      <c r="B22" s="259"/>
      <c r="C22" s="259"/>
      <c r="D22" s="259"/>
      <c r="E22" s="260"/>
    </row>
    <row r="23" spans="1:10" ht="15" customHeight="1" x14ac:dyDescent="0.15">
      <c r="A23" s="118" t="s">
        <v>65</v>
      </c>
      <c r="B23" s="182">
        <v>7</v>
      </c>
      <c r="C23" s="119" t="s">
        <v>66</v>
      </c>
      <c r="D23" s="261" t="s">
        <v>67</v>
      </c>
      <c r="E23" s="262"/>
    </row>
    <row r="24" spans="1:10" ht="15" customHeight="1" x14ac:dyDescent="0.15">
      <c r="A24" s="118" t="s">
        <v>68</v>
      </c>
      <c r="B24" s="182">
        <v>0</v>
      </c>
      <c r="C24" s="119" t="s">
        <v>69</v>
      </c>
      <c r="D24" s="263"/>
      <c r="E24" s="264"/>
    </row>
    <row r="25" spans="1:10" ht="15" customHeight="1" x14ac:dyDescent="0.15">
      <c r="A25" s="120" t="s">
        <v>70</v>
      </c>
      <c r="B25" s="183">
        <v>5</v>
      </c>
      <c r="C25" s="121" t="s">
        <v>62</v>
      </c>
      <c r="D25" s="265"/>
      <c r="E25" s="266"/>
      <c r="H25" s="122"/>
    </row>
    <row r="26" spans="1:10" ht="15" customHeight="1" x14ac:dyDescent="0.15">
      <c r="A26" s="120" t="s">
        <v>71</v>
      </c>
      <c r="B26" s="183">
        <v>5</v>
      </c>
      <c r="C26" s="121" t="s">
        <v>62</v>
      </c>
      <c r="D26" s="267"/>
      <c r="E26" s="268"/>
      <c r="H26" s="123"/>
    </row>
    <row r="27" spans="1:10" ht="15" customHeight="1" x14ac:dyDescent="0.15">
      <c r="A27" s="120" t="s">
        <v>72</v>
      </c>
      <c r="B27" s="183">
        <v>5</v>
      </c>
      <c r="C27" s="121" t="s">
        <v>62</v>
      </c>
      <c r="D27" s="267"/>
      <c r="E27" s="268"/>
      <c r="H27" s="124"/>
      <c r="I27" s="125"/>
      <c r="J27" s="12"/>
    </row>
    <row r="28" spans="1:10" s="16" customFormat="1" ht="15" customHeight="1" x14ac:dyDescent="0.15">
      <c r="A28" s="126" t="s">
        <v>73</v>
      </c>
      <c r="B28" s="182">
        <v>5</v>
      </c>
      <c r="C28" s="127" t="s">
        <v>62</v>
      </c>
      <c r="D28" s="267"/>
      <c r="E28" s="268"/>
      <c r="H28" s="128"/>
      <c r="I28" s="128"/>
      <c r="J28" s="128"/>
    </row>
    <row r="29" spans="1:10" s="16" customFormat="1" ht="15" customHeight="1" x14ac:dyDescent="0.15">
      <c r="A29" s="120" t="s">
        <v>74</v>
      </c>
      <c r="B29" s="184">
        <v>25</v>
      </c>
      <c r="C29" s="129" t="s">
        <v>62</v>
      </c>
      <c r="D29" s="267"/>
      <c r="E29" s="268"/>
    </row>
    <row r="30" spans="1:10" ht="15" customHeight="1" x14ac:dyDescent="0.15">
      <c r="A30" s="130" t="s">
        <v>75</v>
      </c>
      <c r="B30" s="185">
        <v>25</v>
      </c>
      <c r="C30" s="131" t="s">
        <v>62</v>
      </c>
      <c r="D30" s="267"/>
      <c r="E30" s="268"/>
    </row>
    <row r="31" spans="1:10" ht="15" customHeight="1" x14ac:dyDescent="0.15">
      <c r="A31" s="120" t="s">
        <v>76</v>
      </c>
      <c r="B31" s="184">
        <v>50</v>
      </c>
      <c r="C31" s="132" t="s">
        <v>62</v>
      </c>
      <c r="D31" s="267"/>
      <c r="E31" s="268"/>
    </row>
    <row r="32" spans="1:10" ht="15" customHeight="1" x14ac:dyDescent="0.15">
      <c r="A32" s="118"/>
      <c r="B32" s="133"/>
      <c r="C32" s="8"/>
      <c r="D32" s="267"/>
      <c r="E32" s="268"/>
    </row>
    <row r="33" spans="1:12" ht="15" customHeight="1" x14ac:dyDescent="0.15">
      <c r="A33" s="120" t="s">
        <v>77</v>
      </c>
      <c r="B33" s="184">
        <v>20</v>
      </c>
      <c r="C33" s="132" t="s">
        <v>62</v>
      </c>
      <c r="D33" s="267"/>
      <c r="E33" s="268"/>
    </row>
    <row r="34" spans="1:12" x14ac:dyDescent="0.15">
      <c r="A34" s="120" t="s">
        <v>78</v>
      </c>
      <c r="B34" s="183">
        <v>50</v>
      </c>
      <c r="C34" s="132" t="s">
        <v>62</v>
      </c>
      <c r="D34" s="267"/>
      <c r="E34" s="268"/>
    </row>
    <row r="35" spans="1:12" ht="12.75" customHeight="1" x14ac:dyDescent="0.15">
      <c r="A35" s="18"/>
      <c r="B35" s="134"/>
      <c r="C35" s="8"/>
      <c r="D35" s="267"/>
      <c r="E35" s="268"/>
    </row>
    <row r="36" spans="1:12" ht="27" thickBot="1" x14ac:dyDescent="0.2">
      <c r="A36" s="120" t="s">
        <v>79</v>
      </c>
      <c r="B36" s="186">
        <v>1</v>
      </c>
      <c r="C36" s="135" t="s">
        <v>80</v>
      </c>
      <c r="D36" s="269"/>
      <c r="E36" s="270"/>
    </row>
    <row r="37" spans="1:12" x14ac:dyDescent="0.15">
      <c r="A37" s="17"/>
      <c r="B37" s="19"/>
      <c r="C37" s="8"/>
      <c r="D37" s="136"/>
      <c r="E37" s="20"/>
      <c r="F37" s="137"/>
      <c r="G37" s="138"/>
    </row>
    <row r="38" spans="1:12" ht="30.75" customHeight="1" x14ac:dyDescent="0.15">
      <c r="A38" s="271" t="s">
        <v>98</v>
      </c>
      <c r="B38" s="272"/>
      <c r="C38" s="272"/>
      <c r="D38" s="272"/>
      <c r="E38" s="273"/>
      <c r="F38" s="139"/>
      <c r="G38" s="140"/>
      <c r="H38" s="12"/>
      <c r="I38" s="12"/>
      <c r="J38" s="12"/>
      <c r="K38" s="12"/>
      <c r="L38" s="12"/>
    </row>
    <row r="39" spans="1:12" x14ac:dyDescent="0.15">
      <c r="A39" s="24"/>
      <c r="B39" s="22"/>
      <c r="C39" s="141"/>
      <c r="D39" s="142"/>
      <c r="E39" s="23"/>
      <c r="F39" s="139"/>
      <c r="G39" s="140"/>
      <c r="H39" s="12"/>
      <c r="I39" s="12"/>
      <c r="J39" s="12"/>
      <c r="K39" s="12"/>
      <c r="L39" s="12"/>
    </row>
    <row r="40" spans="1:12" x14ac:dyDescent="0.15">
      <c r="A40" s="143" t="s">
        <v>81</v>
      </c>
      <c r="B40" s="199">
        <f>IF($G$40="gravel",0.3,IF($G$40="sand",0.33,IF($G$40="silty sand",0.4,IF($G$40="silt",0.4,IF($G$40="clay",0.45,0.2)))))</f>
        <v>0.4</v>
      </c>
      <c r="C40" s="144" t="s">
        <v>82</v>
      </c>
      <c r="D40" s="145"/>
      <c r="E40" s="27"/>
      <c r="F40" s="146"/>
      <c r="G40" s="198" t="str">
        <f>'1-Design Input-Primary'!B20</f>
        <v>silty sand</v>
      </c>
      <c r="H40" s="12"/>
      <c r="I40" s="12"/>
      <c r="J40" s="12"/>
      <c r="K40" s="12"/>
      <c r="L40" s="12"/>
    </row>
    <row r="41" spans="1:12" x14ac:dyDescent="0.15">
      <c r="A41" s="143" t="s">
        <v>83</v>
      </c>
      <c r="B41" s="199">
        <f>IF($G$40="gravel",0.25,IF($G$40="sand",0.2,IF($G$40="silty sand",0.2,IF($G$40="silt",0.15,IF($G$40="clay",0.1,0.2)))))</f>
        <v>0.2</v>
      </c>
      <c r="C41" s="144" t="s">
        <v>82</v>
      </c>
      <c r="D41" s="145"/>
      <c r="E41" s="27"/>
      <c r="F41" s="146"/>
      <c r="G41" s="203">
        <f>((B43*B42)/B41)*365.25</f>
        <v>91.3125</v>
      </c>
      <c r="H41" s="204" t="s">
        <v>99</v>
      </c>
      <c r="I41" s="12"/>
      <c r="J41" s="12"/>
      <c r="K41" s="12"/>
      <c r="L41" s="12"/>
    </row>
    <row r="42" spans="1:12" x14ac:dyDescent="0.15">
      <c r="A42" s="143" t="s">
        <v>84</v>
      </c>
      <c r="B42" s="200">
        <v>5.0000000000000001E-3</v>
      </c>
      <c r="C42" s="144" t="s">
        <v>85</v>
      </c>
      <c r="D42" s="145"/>
      <c r="E42" s="27"/>
      <c r="F42" s="146"/>
      <c r="G42" s="147"/>
      <c r="H42" s="12"/>
      <c r="I42" s="12"/>
      <c r="J42" s="12"/>
      <c r="K42" s="12"/>
      <c r="L42" s="12"/>
    </row>
    <row r="43" spans="1:12" x14ac:dyDescent="0.15">
      <c r="A43" s="118" t="s">
        <v>95</v>
      </c>
      <c r="B43" s="201">
        <v>10</v>
      </c>
      <c r="C43" s="195" t="s">
        <v>96</v>
      </c>
      <c r="D43" s="196">
        <f>B43/2834.636</f>
        <v>3.5277898114608013E-3</v>
      </c>
      <c r="E43" s="197" t="s">
        <v>97</v>
      </c>
      <c r="F43" s="146"/>
      <c r="G43" s="147"/>
      <c r="H43" s="12"/>
      <c r="I43" s="12"/>
      <c r="J43" s="12"/>
      <c r="K43" s="12"/>
      <c r="L43" s="12"/>
    </row>
    <row r="44" spans="1:12" x14ac:dyDescent="0.15">
      <c r="A44" s="118" t="s">
        <v>86</v>
      </c>
      <c r="B44" s="202">
        <f>(B43*B42)/B41*365.25</f>
        <v>91.3125</v>
      </c>
      <c r="C44" s="194" t="s">
        <v>87</v>
      </c>
      <c r="D44" s="145"/>
      <c r="E44" s="27"/>
      <c r="F44" s="146"/>
      <c r="G44" s="147"/>
      <c r="H44" s="12"/>
      <c r="I44" s="12"/>
      <c r="J44" s="12"/>
      <c r="K44" s="12"/>
      <c r="L44" s="12"/>
    </row>
    <row r="45" spans="1:12" ht="14" thickBot="1" x14ac:dyDescent="0.2">
      <c r="A45" s="39"/>
      <c r="B45" s="148"/>
      <c r="C45" s="149"/>
      <c r="D45" s="42"/>
      <c r="E45" s="43"/>
      <c r="F45" s="12"/>
      <c r="G45" s="12"/>
      <c r="H45" s="12"/>
      <c r="I45" s="12"/>
      <c r="J45" s="12"/>
      <c r="K45" s="12"/>
      <c r="L45" s="12"/>
    </row>
    <row r="46" spans="1:12" s="12" customFormat="1" ht="16" thickTop="1" x14ac:dyDescent="0.2">
      <c r="A46" s="150"/>
      <c r="B46" s="103"/>
      <c r="C46" s="151"/>
      <c r="D46" s="103"/>
    </row>
    <row r="47" spans="1:12" s="12" customFormat="1" ht="15" x14ac:dyDescent="0.2">
      <c r="A47" s="150"/>
      <c r="B47" s="103"/>
      <c r="C47" s="151"/>
      <c r="D47" s="103"/>
    </row>
    <row r="48" spans="1:12" s="12" customFormat="1" ht="15" x14ac:dyDescent="0.2">
      <c r="A48" s="150"/>
      <c r="B48" s="103"/>
      <c r="C48" s="151"/>
      <c r="D48" s="103"/>
    </row>
    <row r="49" spans="1:4" s="12" customFormat="1" ht="15" x14ac:dyDescent="0.2">
      <c r="A49" s="150"/>
      <c r="B49" s="103"/>
      <c r="C49" s="151"/>
      <c r="D49" s="103"/>
    </row>
    <row r="50" spans="1:4" s="12" customFormat="1" ht="15" x14ac:dyDescent="0.2">
      <c r="A50" s="150"/>
      <c r="B50" s="103"/>
      <c r="C50" s="151"/>
      <c r="D50" s="103"/>
    </row>
    <row r="51" spans="1:4" s="12" customFormat="1" ht="15" x14ac:dyDescent="0.2">
      <c r="A51" s="150"/>
      <c r="B51" s="103"/>
      <c r="C51" s="151"/>
      <c r="D51" s="152"/>
    </row>
    <row r="52" spans="1:4" s="12" customFormat="1" ht="15" x14ac:dyDescent="0.2">
      <c r="A52" s="150"/>
      <c r="B52" s="103"/>
      <c r="C52" s="151"/>
      <c r="D52" s="103"/>
    </row>
    <row r="53" spans="1:4" s="12" customFormat="1" ht="15" x14ac:dyDescent="0.2">
      <c r="A53" s="103"/>
      <c r="B53" s="103"/>
      <c r="C53" s="151"/>
      <c r="D53" s="103"/>
    </row>
    <row r="54" spans="1:4" s="12" customFormat="1" ht="15" x14ac:dyDescent="0.2">
      <c r="A54" s="153"/>
      <c r="B54" s="154"/>
      <c r="C54" s="155"/>
      <c r="D54" s="154"/>
    </row>
    <row r="55" spans="1:4" s="12" customFormat="1" ht="15" x14ac:dyDescent="0.2">
      <c r="A55" s="103"/>
      <c r="B55" s="154"/>
      <c r="C55" s="155"/>
      <c r="D55" s="154"/>
    </row>
    <row r="56" spans="1:4" s="12" customFormat="1" ht="15" x14ac:dyDescent="0.2">
      <c r="A56" s="103"/>
      <c r="B56" s="154"/>
      <c r="C56" s="155"/>
      <c r="D56" s="154"/>
    </row>
    <row r="57" spans="1:4" s="12" customFormat="1" ht="15" x14ac:dyDescent="0.2">
      <c r="A57" s="156"/>
      <c r="B57" s="154"/>
      <c r="C57" s="155"/>
      <c r="D57" s="154"/>
    </row>
    <row r="58" spans="1:4" s="12" customFormat="1" ht="15" x14ac:dyDescent="0.2">
      <c r="A58" s="103"/>
      <c r="B58" s="157"/>
      <c r="C58" s="155"/>
      <c r="D58" s="157"/>
    </row>
    <row r="59" spans="1:4" s="12" customFormat="1" ht="15" x14ac:dyDescent="0.2">
      <c r="A59" s="153"/>
      <c r="B59" s="157"/>
      <c r="C59" s="155"/>
      <c r="D59" s="157"/>
    </row>
    <row r="60" spans="1:4" s="12" customFormat="1" ht="15" x14ac:dyDescent="0.2">
      <c r="A60" s="103"/>
      <c r="B60" s="154"/>
      <c r="C60" s="158"/>
      <c r="D60" s="154"/>
    </row>
    <row r="61" spans="1:4" s="12" customFormat="1" ht="15" x14ac:dyDescent="0.2">
      <c r="A61" s="159"/>
      <c r="B61" s="160"/>
      <c r="C61" s="161"/>
      <c r="D61" s="154"/>
    </row>
    <row r="62" spans="1:4" s="12" customFormat="1" ht="15" x14ac:dyDescent="0.2">
      <c r="A62" s="150"/>
      <c r="B62" s="103"/>
      <c r="C62" s="151"/>
      <c r="D62" s="103"/>
    </row>
    <row r="63" spans="1:4" s="12" customFormat="1" ht="15" x14ac:dyDescent="0.2">
      <c r="A63" s="162"/>
      <c r="B63" s="163"/>
      <c r="C63" s="164"/>
      <c r="D63" s="103"/>
    </row>
    <row r="64" spans="1:4" s="12" customFormat="1" ht="15" x14ac:dyDescent="0.2">
      <c r="A64" s="163"/>
      <c r="B64" s="163"/>
      <c r="C64" s="164"/>
      <c r="D64" s="103"/>
    </row>
    <row r="65" spans="1:4" s="12" customFormat="1" ht="15" x14ac:dyDescent="0.2">
      <c r="A65" s="163"/>
      <c r="B65" s="163"/>
      <c r="C65" s="164"/>
      <c r="D65" s="103"/>
    </row>
    <row r="66" spans="1:4" s="12" customFormat="1" ht="15" x14ac:dyDescent="0.2">
      <c r="A66" s="163"/>
      <c r="B66" s="163"/>
      <c r="C66" s="164"/>
      <c r="D66" s="103"/>
    </row>
    <row r="67" spans="1:4" s="12" customFormat="1" ht="15" x14ac:dyDescent="0.2">
      <c r="A67" s="163"/>
      <c r="B67" s="163"/>
      <c r="C67" s="164"/>
      <c r="D67" s="103"/>
    </row>
    <row r="68" spans="1:4" s="12" customFormat="1" ht="15" x14ac:dyDescent="0.2">
      <c r="A68" s="163"/>
      <c r="B68" s="163"/>
      <c r="C68" s="164"/>
      <c r="D68" s="152"/>
    </row>
    <row r="69" spans="1:4" s="12" customFormat="1" ht="15" x14ac:dyDescent="0.2">
      <c r="A69" s="165"/>
      <c r="B69" s="166"/>
      <c r="C69" s="167"/>
      <c r="D69" s="168"/>
    </row>
    <row r="70" spans="1:4" s="12" customFormat="1" ht="15" x14ac:dyDescent="0.2">
      <c r="A70" s="165"/>
      <c r="B70" s="163"/>
      <c r="C70" s="169"/>
      <c r="D70" s="156"/>
    </row>
  </sheetData>
  <customSheetViews>
    <customSheetView guid="{F4A9589B-508F-48B2-8EA7-8B3E22F6B023}" showGridLines="0" fitToPage="1" hiddenRows="1" topLeftCell="A3">
      <selection activeCell="I1" sqref="I1"/>
      <pageMargins left="0.7" right="0.7" top="0.75" bottom="0.75" header="0.3" footer="0.3"/>
      <pageSetup scale="91" orientation="portrait" r:id="rId1"/>
    </customSheetView>
    <customSheetView guid="{2D0B0A01-1A8C-4559-9BE0-8593F77403FD}" showPageBreaks="1" showGridLines="0" fitToPage="1" printArea="1" hiddenRows="1" topLeftCell="A3">
      <selection activeCell="I1" sqref="I1"/>
      <pageMargins left="0.7" right="0.7" top="0.75" bottom="0.75" header="0.3" footer="0.3"/>
      <pageSetup scale="92" orientation="portrait" r:id="rId2"/>
    </customSheetView>
  </customSheetViews>
  <mergeCells count="16">
    <mergeCell ref="A22:E22"/>
    <mergeCell ref="D23:E24"/>
    <mergeCell ref="D25:E36"/>
    <mergeCell ref="A38:E38"/>
    <mergeCell ref="B8:E8"/>
    <mergeCell ref="B9:E9"/>
    <mergeCell ref="B10:E10"/>
    <mergeCell ref="B11:E11"/>
    <mergeCell ref="B12:E12"/>
    <mergeCell ref="A13:E13"/>
    <mergeCell ref="B7:E7"/>
    <mergeCell ref="A2:E2"/>
    <mergeCell ref="A3:E3"/>
    <mergeCell ref="B4:E4"/>
    <mergeCell ref="B5:E5"/>
    <mergeCell ref="B6:E6"/>
  </mergeCells>
  <pageMargins left="0.7" right="0.7" top="0.75" bottom="0.75" header="0.3" footer="0.3"/>
  <pageSetup scale="9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1-Design Input-Primary</vt:lpstr>
      <vt:lpstr>1-Design Input-Secondary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Davis</dc:creator>
  <cp:lastModifiedBy>Microsoft Office User</cp:lastModifiedBy>
  <cp:lastPrinted>2012-04-29T05:10:05Z</cp:lastPrinted>
  <dcterms:created xsi:type="dcterms:W3CDTF">2012-04-23T14:12:05Z</dcterms:created>
  <dcterms:modified xsi:type="dcterms:W3CDTF">2016-07-12T18:11:22Z</dcterms:modified>
</cp:coreProperties>
</file>